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ONTABILIDAD\AUDITORIA 2024\1ERA PARTE\"/>
    </mc:Choice>
  </mc:AlternateContent>
  <xr:revisionPtr revIDLastSave="0" documentId="8_{98A90D55-6C28-4C5E-B3D5-08DECB0E33AA}" xr6:coauthVersionLast="45" xr6:coauthVersionMax="45" xr10:uidLastSave="{00000000-0000-0000-0000-000000000000}"/>
  <bookViews>
    <workbookView xWindow="-108" yWindow="-108" windowWidth="23256" windowHeight="12456" xr2:uid="{84F25F4C-C204-4FCF-9258-6B6FC15EB1F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1" l="1"/>
  <c r="I35" i="1"/>
  <c r="I37" i="1" s="1"/>
  <c r="H35" i="1"/>
  <c r="H37" i="1" s="1"/>
  <c r="G35" i="1"/>
  <c r="G37" i="1" s="1"/>
  <c r="F35" i="1"/>
  <c r="F37" i="1" s="1"/>
  <c r="E35" i="1"/>
  <c r="E37" i="1" s="1"/>
  <c r="D35" i="1"/>
  <c r="D37" i="1" s="1"/>
  <c r="C35" i="1"/>
  <c r="C37" i="1" s="1"/>
  <c r="J28" i="1"/>
  <c r="J31" i="1" s="1"/>
  <c r="I28" i="1"/>
  <c r="I31" i="1" s="1"/>
  <c r="H28" i="1"/>
  <c r="H31" i="1" s="1"/>
  <c r="G28" i="1"/>
  <c r="G31" i="1" s="1"/>
  <c r="F28" i="1"/>
  <c r="F31" i="1" s="1"/>
  <c r="E28" i="1"/>
  <c r="E31" i="1" s="1"/>
  <c r="D28" i="1"/>
  <c r="D31" i="1" s="1"/>
  <c r="C28" i="1"/>
  <c r="C31" i="1" s="1"/>
  <c r="C38" i="1" l="1"/>
  <c r="A12" i="1"/>
  <c r="J38" i="1"/>
  <c r="D38" i="1"/>
  <c r="G38" i="1"/>
  <c r="E38" i="1"/>
  <c r="F38" i="1"/>
  <c r="I38" i="1"/>
  <c r="H38" i="1"/>
</calcChain>
</file>

<file path=xl/sharedStrings.xml><?xml version="1.0" encoding="utf-8"?>
<sst xmlns="http://schemas.openxmlformats.org/spreadsheetml/2006/main" count="31" uniqueCount="30">
  <si>
    <t>saldos</t>
  </si>
  <si>
    <t>DELEGACION GUANAJUATO</t>
  </si>
  <si>
    <t>SALDOS DE TESORERÍA</t>
  </si>
  <si>
    <t xml:space="preserve"> TESORERÍA 2024</t>
  </si>
  <si>
    <t>INSTITUCION</t>
  </si>
  <si>
    <t>CTA.</t>
  </si>
  <si>
    <t>ENERO 2024</t>
  </si>
  <si>
    <t>FEBRERO 2024</t>
  </si>
  <si>
    <t>MARZO 2024</t>
  </si>
  <si>
    <t>ABRIL 2024</t>
  </si>
  <si>
    <t>MAYO 2024</t>
  </si>
  <si>
    <t>JUNIO 2024</t>
  </si>
  <si>
    <t>JULIO 2024</t>
  </si>
  <si>
    <t>AGOSTO 2024</t>
  </si>
  <si>
    <t>CMIC</t>
  </si>
  <si>
    <t>6723-8</t>
  </si>
  <si>
    <t>897 EDIFICIO</t>
  </si>
  <si>
    <t>1050 (Firmas Consultivo y Directivo)</t>
  </si>
  <si>
    <t>INVERSIONES</t>
  </si>
  <si>
    <t>BANAMEX CONTRATO 915</t>
  </si>
  <si>
    <t>BANAMEX C. CONSULTIVO 195</t>
  </si>
  <si>
    <t>PASIVO LABORAL( CONTRATO 915)</t>
  </si>
  <si>
    <t>TOTAL CMIC</t>
  </si>
  <si>
    <t>ICIC-CMIC</t>
  </si>
  <si>
    <t>4751-2</t>
  </si>
  <si>
    <t>10383-8</t>
  </si>
  <si>
    <t>BANAMEX CONTRATO 855</t>
  </si>
  <si>
    <t>PASIVO LABORAL</t>
  </si>
  <si>
    <t>TOTAL ICIC-CMIC</t>
  </si>
  <si>
    <t>TOTAL TESORERÍA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</si>
</sst>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6" formatCode="_-* #,##0_-;\-* #,##0_-;_-* &quot;-&quot;??_-;_-@_-"/>
    <numFmt numFmtId="168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4"/>
      <color indexed="23"/>
      <name val="Bauhaus 93"/>
      <family val="5"/>
    </font>
    <font>
      <b/>
      <sz val="14"/>
      <name val="Arial"/>
      <family val="2"/>
    </font>
    <font>
      <b/>
      <sz val="12"/>
      <color theme="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name val="Arial"/>
      <family val="2"/>
    </font>
    <font>
      <b/>
      <sz val="10"/>
      <color indexed="5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3" fontId="0" fillId="0" borderId="2" xfId="0" applyNumberForma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44" fontId="6" fillId="0" borderId="7" xfId="2" applyFont="1" applyFill="1" applyBorder="1" applyAlignment="1">
      <alignment horizontal="right"/>
    </xf>
    <xf numFmtId="44" fontId="9" fillId="0" borderId="7" xfId="2" applyFont="1" applyFill="1" applyBorder="1" applyAlignment="1">
      <alignment horizontal="right"/>
    </xf>
    <xf numFmtId="0" fontId="6" fillId="0" borderId="6" xfId="0" applyFont="1" applyBorder="1" applyAlignment="1">
      <alignment horizontal="center"/>
    </xf>
    <xf numFmtId="0" fontId="6" fillId="4" borderId="6" xfId="0" applyFont="1" applyFill="1" applyBorder="1" applyAlignment="1">
      <alignment horizontal="center" vertical="center"/>
    </xf>
    <xf numFmtId="44" fontId="6" fillId="4" borderId="6" xfId="2" applyFont="1" applyFill="1" applyBorder="1" applyAlignment="1">
      <alignment horizontal="right"/>
    </xf>
    <xf numFmtId="44" fontId="9" fillId="4" borderId="6" xfId="2" applyFont="1" applyFill="1" applyBorder="1" applyAlignment="1">
      <alignment horizontal="right"/>
    </xf>
    <xf numFmtId="0" fontId="6" fillId="0" borderId="6" xfId="0" applyFont="1" applyBorder="1" applyAlignment="1">
      <alignment horizontal="center" vertical="center"/>
    </xf>
    <xf numFmtId="44" fontId="6" fillId="0" borderId="6" xfId="2" applyFont="1" applyFill="1" applyBorder="1" applyAlignment="1">
      <alignment horizontal="right"/>
    </xf>
    <xf numFmtId="44" fontId="9" fillId="0" borderId="6" xfId="2" applyFont="1" applyFill="1" applyBorder="1" applyAlignment="1">
      <alignment horizontal="right"/>
    </xf>
    <xf numFmtId="44" fontId="6" fillId="4" borderId="6" xfId="2" applyFont="1" applyFill="1" applyBorder="1" applyAlignment="1">
      <alignment horizontal="center"/>
    </xf>
    <xf numFmtId="44" fontId="9" fillId="4" borderId="6" xfId="2" applyFont="1" applyFill="1" applyBorder="1" applyAlignment="1">
      <alignment horizontal="center"/>
    </xf>
    <xf numFmtId="44" fontId="6" fillId="0" borderId="6" xfId="2" applyFont="1" applyFill="1" applyBorder="1" applyAlignment="1">
      <alignment horizontal="center"/>
    </xf>
    <xf numFmtId="44" fontId="9" fillId="0" borderId="6" xfId="2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 vertical="center"/>
    </xf>
    <xf numFmtId="44" fontId="6" fillId="5" borderId="6" xfId="2" applyFont="1" applyFill="1" applyBorder="1" applyAlignment="1">
      <alignment horizontal="center"/>
    </xf>
    <xf numFmtId="44" fontId="9" fillId="5" borderId="6" xfId="2" applyFont="1" applyFill="1" applyBorder="1" applyAlignment="1">
      <alignment horizontal="center"/>
    </xf>
    <xf numFmtId="0" fontId="0" fillId="0" borderId="6" xfId="0" applyBorder="1"/>
    <xf numFmtId="0" fontId="6" fillId="0" borderId="8" xfId="0" applyFont="1" applyBorder="1"/>
    <xf numFmtId="0" fontId="6" fillId="4" borderId="7" xfId="0" applyFont="1" applyFill="1" applyBorder="1" applyAlignment="1">
      <alignment horizontal="center" vertical="center"/>
    </xf>
    <xf numFmtId="44" fontId="6" fillId="4" borderId="5" xfId="2" applyFont="1" applyFill="1" applyBorder="1"/>
    <xf numFmtId="44" fontId="9" fillId="4" borderId="5" xfId="2" applyFont="1" applyFill="1" applyBorder="1"/>
    <xf numFmtId="0" fontId="6" fillId="0" borderId="8" xfId="0" applyFont="1" applyBorder="1" applyAlignment="1">
      <alignment horizontal="center"/>
    </xf>
    <xf numFmtId="0" fontId="6" fillId="6" borderId="9" xfId="0" applyFont="1" applyFill="1" applyBorder="1" applyAlignment="1">
      <alignment horizontal="center" vertical="center"/>
    </xf>
    <xf numFmtId="44" fontId="6" fillId="6" borderId="8" xfId="2" applyFont="1" applyFill="1" applyBorder="1" applyAlignment="1">
      <alignment horizontal="right"/>
    </xf>
    <xf numFmtId="44" fontId="9" fillId="6" borderId="8" xfId="2" applyFont="1" applyFill="1" applyBorder="1" applyAlignment="1">
      <alignment horizontal="right"/>
    </xf>
    <xf numFmtId="0" fontId="10" fillId="0" borderId="0" xfId="0" applyFont="1" applyAlignment="1">
      <alignment horizontal="center" vertical="center"/>
    </xf>
    <xf numFmtId="44" fontId="0" fillId="0" borderId="6" xfId="2" applyFont="1" applyBorder="1"/>
    <xf numFmtId="44" fontId="11" fillId="0" borderId="6" xfId="2" applyFont="1" applyBorder="1"/>
    <xf numFmtId="0" fontId="12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/>
    <xf numFmtId="44" fontId="6" fillId="4" borderId="10" xfId="2" applyFont="1" applyFill="1" applyBorder="1"/>
    <xf numFmtId="44" fontId="9" fillId="4" borderId="10" xfId="2" applyFont="1" applyFill="1" applyBorder="1"/>
    <xf numFmtId="0" fontId="5" fillId="2" borderId="3" xfId="0" applyFont="1" applyFill="1" applyBorder="1" applyAlignment="1">
      <alignment horizontal="center" vertical="center"/>
    </xf>
    <xf numFmtId="44" fontId="5" fillId="2" borderId="4" xfId="2" applyFont="1" applyFill="1" applyBorder="1" applyAlignment="1">
      <alignment horizontal="center"/>
    </xf>
    <xf numFmtId="168" fontId="0" fillId="0" borderId="0" xfId="0" applyNumberFormat="1"/>
    <xf numFmtId="166" fontId="6" fillId="0" borderId="0" xfId="1" applyNumberFormat="1" applyFont="1"/>
  </cellXfs>
  <cellStyles count="4">
    <cellStyle name="Millares" xfId="1" builtinId="3"/>
    <cellStyle name="Millares 2" xfId="3" xr:uid="{E42495AB-F206-4BCD-8404-2BFED83BC015}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373380</xdr:colOff>
      <xdr:row>16</xdr:row>
      <xdr:rowOff>106680</xdr:rowOff>
    </xdr:from>
    <xdr:to>
      <xdr:col>1</xdr:col>
      <xdr:colOff>1036320</xdr:colOff>
      <xdr:row>18</xdr:row>
      <xdr:rowOff>177579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6D2861F-EF6D-4A41-BBA4-129970F1EB2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106680"/>
          <a:ext cx="1645920" cy="8328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A1972-35B3-4B0C-B269-3983942F3028}">
  <dimension ref="A1:K39"/>
  <sheetViews>
    <sheetView tabSelected="1" topLeftCell="A17" workbookViewId="0">
      <selection activeCell="I19" sqref="I19"/>
    </sheetView>
  </sheetViews>
  <sheetFormatPr baseColWidth="10" defaultRowHeight="30" customHeight="1" x14ac:dyDescent="0.3"/>
  <cols>
    <col min="1" max="1" width="14.33203125" customWidth="1"/>
    <col min="2" max="2" width="33.44140625" style="2" customWidth="1"/>
    <col min="3" max="5" width="18.109375" customWidth="1"/>
    <col min="6" max="6" width="21.6640625" bestFit="1" customWidth="1"/>
    <col min="7" max="9" width="18.109375" customWidth="1"/>
    <col min="10" max="10" width="18.21875" bestFit="1" customWidth="1"/>
    <col min="11" max="11" width="13.33203125" bestFit="1" customWidth="1"/>
  </cols>
  <sheetData>
    <row r="1" spans="1:2" ht="30" hidden="1" customHeight="1" x14ac:dyDescent="0.4">
      <c r="A1" s="1"/>
      <c r="B1" s="1"/>
    </row>
    <row r="2" spans="1:2" ht="30" hidden="1" customHeight="1" x14ac:dyDescent="0.3"/>
    <row r="3" spans="1:2" ht="30" hidden="1" customHeight="1" x14ac:dyDescent="0.3"/>
    <row r="4" spans="1:2" ht="30" hidden="1" customHeight="1" x14ac:dyDescent="0.3">
      <c r="A4" s="3"/>
    </row>
    <row r="5" spans="1:2" ht="30" hidden="1" customHeight="1" x14ac:dyDescent="0.3">
      <c r="A5" s="4" t="s">
        <v>0</v>
      </c>
    </row>
    <row r="6" spans="1:2" ht="30" hidden="1" customHeight="1" x14ac:dyDescent="0.3">
      <c r="A6" s="5">
        <v>6679</v>
      </c>
    </row>
    <row r="7" spans="1:2" ht="30" hidden="1" customHeight="1" x14ac:dyDescent="0.3">
      <c r="A7" s="5">
        <v>8387</v>
      </c>
    </row>
    <row r="8" spans="1:2" ht="30" hidden="1" customHeight="1" x14ac:dyDescent="0.3">
      <c r="A8" s="5">
        <v>9178</v>
      </c>
    </row>
    <row r="9" spans="1:2" ht="30" hidden="1" customHeight="1" x14ac:dyDescent="0.3">
      <c r="A9" s="5">
        <v>9472.0564200000026</v>
      </c>
    </row>
    <row r="10" spans="1:2" ht="30" hidden="1" customHeight="1" x14ac:dyDescent="0.3">
      <c r="A10" s="5">
        <v>11484.949720000001</v>
      </c>
    </row>
    <row r="11" spans="1:2" ht="30" hidden="1" customHeight="1" x14ac:dyDescent="0.3">
      <c r="A11" s="5">
        <v>13424.77514</v>
      </c>
    </row>
    <row r="12" spans="1:2" ht="30" hidden="1" customHeight="1" x14ac:dyDescent="0.3">
      <c r="A12" s="5" t="e">
        <f>+#REF!/1000</f>
        <v>#REF!</v>
      </c>
    </row>
    <row r="13" spans="1:2" ht="30" hidden="1" customHeight="1" x14ac:dyDescent="0.3"/>
    <row r="14" spans="1:2" ht="30" hidden="1" customHeight="1" x14ac:dyDescent="0.3"/>
    <row r="15" spans="1:2" ht="30" hidden="1" customHeight="1" x14ac:dyDescent="0.3"/>
    <row r="16" spans="1:2" ht="30" hidden="1" customHeight="1" x14ac:dyDescent="0.3"/>
    <row r="17" spans="1:10" ht="30" customHeight="1" x14ac:dyDescent="0.45">
      <c r="A17" s="6"/>
      <c r="B17" s="6"/>
      <c r="C17" s="6"/>
      <c r="D17" s="6"/>
      <c r="E17" s="6"/>
      <c r="F17" s="6"/>
      <c r="G17" s="7"/>
      <c r="H17" s="7"/>
      <c r="I17" s="7"/>
      <c r="J17" s="7"/>
    </row>
    <row r="18" spans="1:10" ht="30" customHeight="1" x14ac:dyDescent="0.3">
      <c r="A18" s="8" t="s">
        <v>1</v>
      </c>
      <c r="B18" s="8"/>
      <c r="C18" s="8"/>
      <c r="D18" s="8"/>
      <c r="E18" s="8"/>
      <c r="F18" s="8"/>
      <c r="G18" s="9"/>
      <c r="H18" s="9"/>
      <c r="I18" s="9"/>
      <c r="J18" s="9"/>
    </row>
    <row r="19" spans="1:10" ht="30" customHeight="1" x14ac:dyDescent="0.3">
      <c r="A19" s="8" t="s">
        <v>2</v>
      </c>
      <c r="B19" s="8"/>
      <c r="C19" s="8"/>
      <c r="D19" s="8"/>
      <c r="E19" s="8"/>
      <c r="F19" s="8"/>
      <c r="G19" s="9"/>
      <c r="H19" s="9"/>
      <c r="I19" s="9"/>
      <c r="J19" s="9"/>
    </row>
    <row r="20" spans="1:10" ht="30" customHeight="1" x14ac:dyDescent="0.45">
      <c r="A20" s="7"/>
      <c r="B20" s="10"/>
      <c r="C20" s="7"/>
      <c r="D20" s="7"/>
      <c r="E20" s="7"/>
      <c r="G20" s="7"/>
      <c r="H20" s="7"/>
      <c r="I20" s="7"/>
      <c r="J20" s="7"/>
    </row>
    <row r="21" spans="1:10" ht="30" customHeight="1" thickBot="1" x14ac:dyDescent="0.35"/>
    <row r="22" spans="1:10" ht="30" customHeight="1" thickBot="1" x14ac:dyDescent="0.35">
      <c r="A22" s="11" t="s">
        <v>3</v>
      </c>
      <c r="B22" s="12"/>
      <c r="C22" s="12"/>
      <c r="D22" s="12"/>
      <c r="E22" s="12"/>
      <c r="F22" s="12"/>
      <c r="G22" s="12"/>
      <c r="H22" s="12"/>
      <c r="I22" s="12"/>
      <c r="J22" s="13"/>
    </row>
    <row r="23" spans="1:10" ht="30" customHeight="1" thickBot="1" x14ac:dyDescent="0.35">
      <c r="A23" s="14" t="s">
        <v>4</v>
      </c>
      <c r="B23" s="15" t="s">
        <v>5</v>
      </c>
      <c r="C23" s="16" t="s">
        <v>6</v>
      </c>
      <c r="D23" s="16" t="s">
        <v>7</v>
      </c>
      <c r="E23" s="16" t="s">
        <v>8</v>
      </c>
      <c r="F23" s="16" t="s">
        <v>9</v>
      </c>
      <c r="G23" s="16" t="s">
        <v>10</v>
      </c>
      <c r="H23" s="16" t="s">
        <v>11</v>
      </c>
      <c r="I23" s="16" t="s">
        <v>12</v>
      </c>
      <c r="J23" s="16" t="s">
        <v>13</v>
      </c>
    </row>
    <row r="24" spans="1:10" ht="30" customHeight="1" thickBot="1" x14ac:dyDescent="0.35">
      <c r="A24" s="17" t="s">
        <v>14</v>
      </c>
      <c r="B24" s="18" t="s">
        <v>15</v>
      </c>
      <c r="C24" s="19">
        <v>21524.1</v>
      </c>
      <c r="D24" s="19">
        <v>48566.41</v>
      </c>
      <c r="E24" s="19">
        <v>298148.90000000002</v>
      </c>
      <c r="F24" s="19">
        <v>33813.699999999997</v>
      </c>
      <c r="G24" s="19">
        <v>350582.95</v>
      </c>
      <c r="H24" s="19">
        <v>25063.119999999999</v>
      </c>
      <c r="I24" s="20">
        <v>11198.78</v>
      </c>
      <c r="J24" s="20">
        <v>58714.21</v>
      </c>
    </row>
    <row r="25" spans="1:10" ht="30" customHeight="1" x14ac:dyDescent="0.3">
      <c r="A25" s="21"/>
      <c r="B25" s="22">
        <v>566705</v>
      </c>
      <c r="C25" s="23">
        <v>10000</v>
      </c>
      <c r="D25" s="23">
        <v>10000</v>
      </c>
      <c r="E25" s="23">
        <v>10000</v>
      </c>
      <c r="F25" s="23">
        <v>177900</v>
      </c>
      <c r="G25" s="23">
        <v>66595.460000000006</v>
      </c>
      <c r="H25" s="23">
        <v>307196.12</v>
      </c>
      <c r="I25" s="24">
        <v>108994.84</v>
      </c>
      <c r="J25" s="24">
        <v>64047.69</v>
      </c>
    </row>
    <row r="26" spans="1:10" ht="30" customHeight="1" x14ac:dyDescent="0.3">
      <c r="A26" s="21"/>
      <c r="B26" s="25" t="s">
        <v>16</v>
      </c>
      <c r="C26" s="26">
        <v>10000</v>
      </c>
      <c r="D26" s="26">
        <v>10000</v>
      </c>
      <c r="E26" s="26">
        <v>10000</v>
      </c>
      <c r="F26" s="26">
        <v>10000</v>
      </c>
      <c r="G26" s="26">
        <v>10000</v>
      </c>
      <c r="H26" s="26">
        <v>10000</v>
      </c>
      <c r="I26" s="27">
        <v>10000</v>
      </c>
      <c r="J26" s="27">
        <v>10000</v>
      </c>
    </row>
    <row r="27" spans="1:10" ht="30" customHeight="1" x14ac:dyDescent="0.3">
      <c r="A27" s="21"/>
      <c r="B27" s="22" t="s">
        <v>17</v>
      </c>
      <c r="C27" s="28">
        <v>20091.52</v>
      </c>
      <c r="D27" s="28">
        <v>20091.52</v>
      </c>
      <c r="E27" s="28">
        <v>20093.54</v>
      </c>
      <c r="F27" s="28">
        <v>20094.48</v>
      </c>
      <c r="G27" s="28">
        <v>20095.48</v>
      </c>
      <c r="H27" s="28">
        <v>20096.439999999999</v>
      </c>
      <c r="I27" s="29">
        <v>20097.38</v>
      </c>
      <c r="J27" s="29">
        <v>20098.189999999999</v>
      </c>
    </row>
    <row r="28" spans="1:10" ht="30" customHeight="1" x14ac:dyDescent="0.3">
      <c r="A28" s="21" t="s">
        <v>18</v>
      </c>
      <c r="B28" s="25" t="s">
        <v>19</v>
      </c>
      <c r="C28" s="30">
        <f>2851466.83-C30</f>
        <v>2022807.56</v>
      </c>
      <c r="D28" s="30">
        <f>2276496.09-D30</f>
        <v>1493227.88</v>
      </c>
      <c r="E28" s="30">
        <f>3878738.45-E30</f>
        <v>3095470.24</v>
      </c>
      <c r="F28" s="30">
        <f>4444684.49-F30</f>
        <v>3661416.2800000003</v>
      </c>
      <c r="G28" s="30">
        <f>4656496.61-G30</f>
        <v>3873228.4000000004</v>
      </c>
      <c r="H28" s="30">
        <f>4160613.25-H30</f>
        <v>3377345.04</v>
      </c>
      <c r="I28" s="31">
        <f>4606502.89-I30</f>
        <v>3823234.6799999997</v>
      </c>
      <c r="J28" s="31">
        <f>4934770.34-J30</f>
        <v>4151502.13</v>
      </c>
    </row>
    <row r="29" spans="1:10" ht="30" customHeight="1" x14ac:dyDescent="0.3">
      <c r="A29" s="21"/>
      <c r="B29" s="32" t="s">
        <v>20</v>
      </c>
      <c r="C29" s="33">
        <v>5520012.7400000002</v>
      </c>
      <c r="D29" s="33">
        <v>9071815.6500000004</v>
      </c>
      <c r="E29" s="33">
        <v>9141335.4499999993</v>
      </c>
      <c r="F29" s="33">
        <v>9227374.9800000004</v>
      </c>
      <c r="G29" s="33">
        <v>9303394.6899999995</v>
      </c>
      <c r="H29" s="33">
        <v>9377943.3800000008</v>
      </c>
      <c r="I29" s="34">
        <v>9463138.8200000003</v>
      </c>
      <c r="J29" s="34">
        <v>9540946.0999999996</v>
      </c>
    </row>
    <row r="30" spans="1:10" ht="30" customHeight="1" thickBot="1" x14ac:dyDescent="0.35">
      <c r="A30" s="21"/>
      <c r="B30" s="25" t="s">
        <v>21</v>
      </c>
      <c r="C30" s="30">
        <v>828659.27</v>
      </c>
      <c r="D30" s="30">
        <v>783268.21</v>
      </c>
      <c r="E30" s="30">
        <v>783268.21</v>
      </c>
      <c r="F30" s="30">
        <v>783268.21</v>
      </c>
      <c r="G30" s="30">
        <v>783268.21</v>
      </c>
      <c r="H30" s="30">
        <v>783268.21</v>
      </c>
      <c r="I30" s="31">
        <v>783268.21</v>
      </c>
      <c r="J30" s="31">
        <v>783268.21</v>
      </c>
    </row>
    <row r="31" spans="1:10" ht="30" customHeight="1" thickBot="1" x14ac:dyDescent="0.35">
      <c r="A31" s="36"/>
      <c r="B31" s="37" t="s">
        <v>22</v>
      </c>
      <c r="C31" s="38">
        <f t="shared" ref="C31:F31" si="0">SUM(C24:C30)</f>
        <v>8433095.1899999995</v>
      </c>
      <c r="D31" s="38">
        <f t="shared" si="0"/>
        <v>11436969.670000002</v>
      </c>
      <c r="E31" s="38">
        <f t="shared" si="0"/>
        <v>13358316.34</v>
      </c>
      <c r="F31" s="38">
        <f t="shared" si="0"/>
        <v>13913867.650000002</v>
      </c>
      <c r="G31" s="38">
        <f>SUM(G24:G30)</f>
        <v>14407165.190000001</v>
      </c>
      <c r="H31" s="38">
        <f>SUM(H24:H30)</f>
        <v>13900912.310000002</v>
      </c>
      <c r="I31" s="39">
        <f>SUM(I24:I30)</f>
        <v>14219932.710000001</v>
      </c>
      <c r="J31" s="39">
        <f>SUM(J24:J30)</f>
        <v>14628576.530000001</v>
      </c>
    </row>
    <row r="32" spans="1:10" ht="30" customHeight="1" thickBot="1" x14ac:dyDescent="0.35">
      <c r="A32" s="40" t="s">
        <v>23</v>
      </c>
      <c r="B32" s="41">
        <v>9070</v>
      </c>
      <c r="C32" s="42">
        <v>38925.089999999997</v>
      </c>
      <c r="D32" s="42">
        <v>22969.11</v>
      </c>
      <c r="E32" s="42">
        <v>15436.56</v>
      </c>
      <c r="F32" s="42">
        <v>15823.31</v>
      </c>
      <c r="G32" s="42">
        <v>16354.64</v>
      </c>
      <c r="H32" s="42">
        <v>44919.11</v>
      </c>
      <c r="I32" s="43">
        <v>22290.959999999999</v>
      </c>
      <c r="J32" s="43">
        <v>95942.7</v>
      </c>
    </row>
    <row r="33" spans="1:11" ht="17.399999999999999" customHeight="1" x14ac:dyDescent="0.3">
      <c r="A33" s="21"/>
      <c r="B33" s="44" t="s">
        <v>24</v>
      </c>
      <c r="C33" s="45"/>
      <c r="D33" s="45"/>
      <c r="E33" s="45"/>
      <c r="F33" s="45"/>
      <c r="G33" s="45"/>
      <c r="H33" s="45"/>
      <c r="I33" s="46">
        <v>0</v>
      </c>
      <c r="J33" s="46"/>
    </row>
    <row r="34" spans="1:11" ht="30" customHeight="1" x14ac:dyDescent="0.3">
      <c r="A34" s="21"/>
      <c r="B34" s="47" t="s">
        <v>25</v>
      </c>
      <c r="C34" s="28"/>
      <c r="D34" s="28"/>
      <c r="E34" s="28"/>
      <c r="F34" s="28"/>
      <c r="G34" s="28"/>
      <c r="H34" s="28"/>
      <c r="I34" s="29">
        <v>0</v>
      </c>
      <c r="J34" s="29"/>
    </row>
    <row r="35" spans="1:11" ht="30" customHeight="1" x14ac:dyDescent="0.3">
      <c r="A35" s="21" t="s">
        <v>18</v>
      </c>
      <c r="B35" s="48" t="s">
        <v>26</v>
      </c>
      <c r="C35" s="28">
        <f>4050104.8-C36</f>
        <v>3186907.9099999997</v>
      </c>
      <c r="D35" s="28">
        <f>2300278.74-D36</f>
        <v>1437081.85</v>
      </c>
      <c r="E35" s="28">
        <f>3069459.02-E36</f>
        <v>2221819.91</v>
      </c>
      <c r="F35" s="28">
        <f>4078148.9-F36</f>
        <v>3230509.79</v>
      </c>
      <c r="G35" s="28">
        <f>4232015.71-G36</f>
        <v>3384376.6</v>
      </c>
      <c r="H35" s="28">
        <f>4635906.32-H36</f>
        <v>3788267.2100000004</v>
      </c>
      <c r="I35" s="29">
        <f>4881660.18-847639.11</f>
        <v>4034021.07</v>
      </c>
      <c r="J35" s="29">
        <v>3916377.75</v>
      </c>
    </row>
    <row r="36" spans="1:11" ht="30" customHeight="1" thickBot="1" x14ac:dyDescent="0.35">
      <c r="A36" s="35"/>
      <c r="B36" s="49" t="s">
        <v>27</v>
      </c>
      <c r="C36" s="30">
        <v>863196.89</v>
      </c>
      <c r="D36" s="30">
        <v>863196.89</v>
      </c>
      <c r="E36" s="30">
        <v>847639.11</v>
      </c>
      <c r="F36" s="30">
        <v>847639.11</v>
      </c>
      <c r="G36" s="30">
        <v>847639.11</v>
      </c>
      <c r="H36" s="30">
        <v>847639.11</v>
      </c>
      <c r="I36" s="31">
        <v>847639.11</v>
      </c>
      <c r="J36" s="31">
        <v>0</v>
      </c>
    </row>
    <row r="37" spans="1:11" ht="30" customHeight="1" thickBot="1" x14ac:dyDescent="0.35">
      <c r="A37" s="50"/>
      <c r="B37" s="37" t="s">
        <v>28</v>
      </c>
      <c r="C37" s="51">
        <f t="shared" ref="C37:F37" si="1">SUM(C32:C36)</f>
        <v>4089029.8899999997</v>
      </c>
      <c r="D37" s="51">
        <f t="shared" si="1"/>
        <v>2323247.85</v>
      </c>
      <c r="E37" s="51">
        <f t="shared" si="1"/>
        <v>3084895.58</v>
      </c>
      <c r="F37" s="51">
        <f t="shared" si="1"/>
        <v>4093972.21</v>
      </c>
      <c r="G37" s="51">
        <f>SUM(G32:G36)</f>
        <v>4248370.3500000006</v>
      </c>
      <c r="H37" s="51">
        <f>SUM(H32:H36)</f>
        <v>4680825.4300000006</v>
      </c>
      <c r="I37" s="52">
        <f>SUM(I32:I36)</f>
        <v>4903951.1399999997</v>
      </c>
      <c r="J37" s="52">
        <f>SUM(J32:J36)</f>
        <v>4012320.45</v>
      </c>
    </row>
    <row r="38" spans="1:11" ht="30" customHeight="1" thickBot="1" x14ac:dyDescent="0.35">
      <c r="A38" s="36"/>
      <c r="B38" s="53" t="s">
        <v>29</v>
      </c>
      <c r="C38" s="54">
        <f t="shared" ref="C38:F38" si="2">+C31+C37</f>
        <v>12522125.079999998</v>
      </c>
      <c r="D38" s="54">
        <f t="shared" si="2"/>
        <v>13760217.520000001</v>
      </c>
      <c r="E38" s="54">
        <f t="shared" si="2"/>
        <v>16443211.92</v>
      </c>
      <c r="F38" s="54">
        <f t="shared" si="2"/>
        <v>18007839.860000003</v>
      </c>
      <c r="G38" s="54">
        <f>+G31+G37</f>
        <v>18655535.540000003</v>
      </c>
      <c r="H38" s="54">
        <f>+H31+H37</f>
        <v>18581737.740000002</v>
      </c>
      <c r="I38" s="54">
        <f>+I31+I37</f>
        <v>19123883.850000001</v>
      </c>
      <c r="J38" s="54">
        <f>+J31+J37</f>
        <v>18640896.98</v>
      </c>
      <c r="K38" s="55"/>
    </row>
    <row r="39" spans="1:11" ht="30" customHeight="1" x14ac:dyDescent="0.3">
      <c r="C39" s="56"/>
      <c r="D39" s="56"/>
      <c r="E39" s="56"/>
      <c r="F39" s="56"/>
      <c r="G39" s="56"/>
      <c r="H39" s="56"/>
      <c r="I39" s="56"/>
      <c r="J39" s="56"/>
    </row>
  </sheetData>
  <mergeCells count="5">
    <mergeCell ref="A1:B1"/>
    <mergeCell ref="A17:F17"/>
    <mergeCell ref="A18:F18"/>
    <mergeCell ref="A19:F19"/>
    <mergeCell ref="A22:J2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gteadmin</dc:creator>
  <cp:lastModifiedBy>gteadmin</cp:lastModifiedBy>
  <dcterms:created xsi:type="dcterms:W3CDTF">2024-09-23T20:53:25Z</dcterms:created>
  <dcterms:modified xsi:type="dcterms:W3CDTF">2024-09-23T20:55:31Z</dcterms:modified>
</cp:coreProperties>
</file>