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ANALISIS  (2)" sheetId="4" r:id="rId1"/>
    <sheet name="GTO" sheetId="1" r:id="rId2"/>
    <sheet name="DATOS ALUMNOS" sheetId="3" r:id="rId3"/>
  </sheets>
  <definedNames>
    <definedName name="_xlnm._FilterDatabase" localSheetId="1" hidden="1">GTO!$A$1:$S$28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8" i="4" l="1"/>
  <c r="N21" i="4"/>
  <c r="N20" i="4"/>
  <c r="N19" i="4"/>
  <c r="N18" i="4"/>
  <c r="N17" i="4"/>
  <c r="N12" i="4"/>
  <c r="C117" i="4"/>
  <c r="N11" i="4"/>
  <c r="C86" i="4"/>
  <c r="C55" i="4"/>
  <c r="N9" i="4"/>
  <c r="C24" i="4"/>
  <c r="C23" i="4"/>
  <c r="C20" i="4"/>
  <c r="N16" i="4"/>
  <c r="N15" i="4"/>
  <c r="N14" i="4"/>
  <c r="N13" i="4" l="1"/>
  <c r="J439" i="4"/>
  <c r="C435" i="4"/>
  <c r="C436" i="4" s="1"/>
  <c r="C400" i="4"/>
  <c r="C401" i="4" s="1"/>
  <c r="C364" i="4"/>
  <c r="C365" i="4" s="1"/>
  <c r="C331" i="4"/>
  <c r="C332" i="4" s="1"/>
  <c r="C296" i="4"/>
  <c r="C297" i="4" s="1"/>
  <c r="C260" i="4"/>
  <c r="C261" i="4"/>
  <c r="C225" i="4"/>
  <c r="C189" i="4"/>
  <c r="C190" i="4" s="1"/>
  <c r="C153" i="4"/>
  <c r="C154" i="4"/>
  <c r="C116" i="4"/>
  <c r="C85" i="4"/>
  <c r="C54" i="4"/>
  <c r="C437" i="4" l="1"/>
  <c r="C432" i="4"/>
  <c r="C402" i="4"/>
  <c r="C397" i="4"/>
  <c r="C366" i="4"/>
  <c r="C361" i="4"/>
  <c r="C333" i="4"/>
  <c r="C328" i="4"/>
  <c r="C298" i="4"/>
  <c r="C293" i="4"/>
  <c r="C262" i="4"/>
  <c r="C257" i="4"/>
  <c r="C226" i="4"/>
  <c r="C221" i="4"/>
  <c r="C191" i="4"/>
  <c r="C186" i="4"/>
  <c r="C150" i="4"/>
  <c r="C118" i="4"/>
  <c r="C113" i="4"/>
  <c r="C82" i="4"/>
  <c r="C56" i="4"/>
  <c r="C51" i="4"/>
  <c r="C25" i="4"/>
  <c r="C334" i="4" l="1"/>
  <c r="C335" i="4" s="1"/>
  <c r="C367" i="4"/>
  <c r="C368" i="4" s="1"/>
  <c r="C263" i="4"/>
  <c r="C264" i="4"/>
  <c r="C87" i="4"/>
  <c r="C227" i="4"/>
  <c r="C228" i="4" s="1"/>
  <c r="C403" i="4"/>
  <c r="C404" i="4"/>
  <c r="C26" i="4"/>
  <c r="C27" i="4" s="1"/>
  <c r="C299" i="4"/>
  <c r="C300" i="4" s="1"/>
  <c r="C192" i="4"/>
  <c r="C193" i="4" s="1"/>
  <c r="C57" i="4"/>
  <c r="C58" i="4" s="1"/>
  <c r="N10" i="4" s="1"/>
  <c r="C155" i="4"/>
  <c r="C438" i="4"/>
  <c r="C439" i="4" s="1"/>
  <c r="C119" i="4"/>
  <c r="C120" i="4" s="1"/>
  <c r="N25" i="4" l="1"/>
  <c r="L34" i="4" s="1"/>
  <c r="C156" i="4"/>
  <c r="C157" i="4" s="1"/>
  <c r="C88" i="4"/>
  <c r="C89" i="4" s="1"/>
  <c r="L35" i="4" l="1"/>
  <c r="L36" i="4" s="1"/>
  <c r="G135" i="3" l="1"/>
  <c r="G90" i="3"/>
  <c r="G130" i="3"/>
  <c r="G120" i="3"/>
  <c r="G109" i="3"/>
  <c r="G68" i="3"/>
  <c r="G56" i="3"/>
  <c r="G46" i="3" l="1"/>
  <c r="G27" i="3"/>
  <c r="G16" i="3"/>
  <c r="G100" i="3"/>
  <c r="G79" i="3"/>
  <c r="G37" i="3"/>
  <c r="G138" i="3" l="1"/>
  <c r="N53" i="1" l="1"/>
  <c r="H30" i="1"/>
  <c r="N58" i="1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<sst xmlns="http://schemas.openxmlformats.org/spreadsheetml/2006/main" count="1762" uniqueCount="511">
  <si>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</si>
  <si>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</si>
  <si>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</si>
  <si>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</si>
  <si>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</si>
  <si>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</si>
  <si>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</si>
  <si>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</si>
  <si>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</si>
  <si>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</si>
  <si>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</si>
  <si>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</si>
  <si>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</si>
  <si>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</si>
  <si>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</si>
  <si>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</si>
  <si>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0384000701547520240502000000000043562584085900783566776506000003819233GTO                       000701547500000000000027278412      </t>
  </si>
  <si>
    <t>03</t>
  </si>
  <si>
    <t>84</t>
  </si>
  <si>
    <t>0007015475</t>
  </si>
  <si>
    <t>20240502</t>
  </si>
  <si>
    <t>00000000004356</t>
  </si>
  <si>
    <t>25</t>
  </si>
  <si>
    <t>0859</t>
  </si>
  <si>
    <t>0078</t>
  </si>
  <si>
    <t>356677</t>
  </si>
  <si>
    <t>6506000003819233</t>
  </si>
  <si>
    <t xml:space="preserve">GTO                       </t>
  </si>
  <si>
    <t xml:space="preserve">00000000000027278412   </t>
  </si>
  <si>
    <t xml:space="preserve">0384000943812520240502000000000007687584085900783634556506000003819233GTO                       000943812500000000000027278412      </t>
  </si>
  <si>
    <t>0009438125</t>
  </si>
  <si>
    <t>00000000000768</t>
  </si>
  <si>
    <t>75</t>
  </si>
  <si>
    <t>363455</t>
  </si>
  <si>
    <t xml:space="preserve">0384000000000020240502000000000045120084464400720586086506000003819233GTO                       000000000000000000000027329629      </t>
  </si>
  <si>
    <t>0000000000</t>
  </si>
  <si>
    <t>00000000004512</t>
  </si>
  <si>
    <t>00</t>
  </si>
  <si>
    <t>4644</t>
  </si>
  <si>
    <t>0072</t>
  </si>
  <si>
    <t>058608</t>
  </si>
  <si>
    <t xml:space="preserve">00000000000027329629   </t>
  </si>
  <si>
    <t xml:space="preserve">0384000024050220240502000000000008460084085900782115186506000003819233GTO                       000024050200000000000026681716      </t>
  </si>
  <si>
    <t>0000240502</t>
  </si>
  <si>
    <t>00000000000846</t>
  </si>
  <si>
    <t>211518</t>
  </si>
  <si>
    <t xml:space="preserve">00000000000026681716   </t>
  </si>
  <si>
    <t xml:space="preserve">0384000024050220240502000000000033840084085900782131466506000003819233GTO                       000024050200000000000026681716      </t>
  </si>
  <si>
    <t>00000000003384</t>
  </si>
  <si>
    <t>213146</t>
  </si>
  <si>
    <t xml:space="preserve">0384000020524120240502000000000043750084085900722412236506000003819233GTO                       000020524100000000000027324018      </t>
  </si>
  <si>
    <t>0000205241</t>
  </si>
  <si>
    <t>00000000004375</t>
  </si>
  <si>
    <t>241223</t>
  </si>
  <si>
    <t xml:space="preserve">00000000000027324018   </t>
  </si>
  <si>
    <t xml:space="preserve">0384000024050220240503000000000042300084085900780311086506000003819233GTO                       000024050200000000000027318752      </t>
  </si>
  <si>
    <t>20240503</t>
  </si>
  <si>
    <t>00000000004230</t>
  </si>
  <si>
    <t>031108</t>
  </si>
  <si>
    <t xml:space="preserve">00000000000027318752   </t>
  </si>
  <si>
    <t xml:space="preserve">0384000030524020240503000000000062980084085900781848346506000003819233GTO                       000030524000000000000026615795      </t>
  </si>
  <si>
    <t>0000305240</t>
  </si>
  <si>
    <t>00000000006298</t>
  </si>
  <si>
    <t>184834</t>
  </si>
  <si>
    <t xml:space="preserve">00000000000026615795   </t>
  </si>
  <si>
    <t xml:space="preserve">0384000565870020240503000000000025550084085900784458186506000003819233GTO                       000565870000000000000026671968      </t>
  </si>
  <si>
    <t>0005658700</t>
  </si>
  <si>
    <t>00000000002555</t>
  </si>
  <si>
    <t>445818</t>
  </si>
  <si>
    <t xml:space="preserve">00000000000026671968   </t>
  </si>
  <si>
    <t xml:space="preserve">0384000675202020240503000000000025550084085900784532266506000003819233GTO                       000675202000000000000026673111      </t>
  </si>
  <si>
    <t>0006752020</t>
  </si>
  <si>
    <t>453226</t>
  </si>
  <si>
    <t xml:space="preserve">00000000000026673111   </t>
  </si>
  <si>
    <t xml:space="preserve">0384000024050320240503000000000008460084085900787502066506000003819233GTO                       000024050300000000000026682908      </t>
  </si>
  <si>
    <t>0000240503</t>
  </si>
  <si>
    <t>750206</t>
  </si>
  <si>
    <t xml:space="preserve">00000000000026682908   </t>
  </si>
  <si>
    <t xml:space="preserve">0384000024050320240503000000000033840084085900787972616506000003819233GTO                       000024050300000000000026682908      </t>
  </si>
  <si>
    <t>797261</t>
  </si>
  <si>
    <t xml:space="preserve">0384000000000020240506000000000062500084420000030846396506000003819233GTO                       000000000000000000000027325433      </t>
  </si>
  <si>
    <t>20240506</t>
  </si>
  <si>
    <t>00000000006250</t>
  </si>
  <si>
    <t>4200</t>
  </si>
  <si>
    <t>0003</t>
  </si>
  <si>
    <t>084639</t>
  </si>
  <si>
    <t xml:space="preserve">00000000000027325433   </t>
  </si>
  <si>
    <t xml:space="preserve">0384002667815020240506000000000027000084700300875682586506000003819233GTO                       0026678150DEPOSITO DE               </t>
  </si>
  <si>
    <t>0026678150</t>
  </si>
  <si>
    <t>00000000002700</t>
  </si>
  <si>
    <t>7003</t>
  </si>
  <si>
    <t>0087</t>
  </si>
  <si>
    <t>568258</t>
  </si>
  <si>
    <t xml:space="preserve">DEPOSITO DE            </t>
  </si>
  <si>
    <t xml:space="preserve">0384000937159620240506000000000060160084085900785263356506000003819233GTO                       000937159626337681                  </t>
  </si>
  <si>
    <t>0009371596</t>
  </si>
  <si>
    <t>00000000006016</t>
  </si>
  <si>
    <t>526335</t>
  </si>
  <si>
    <t xml:space="preserve">26337681               </t>
  </si>
  <si>
    <t xml:space="preserve">0384000024050520240506000000000038250084085900786552476506000003819233GTO                       000024050500000000000026674526      </t>
  </si>
  <si>
    <t>0000240505</t>
  </si>
  <si>
    <t>00000000003825</t>
  </si>
  <si>
    <t>655247</t>
  </si>
  <si>
    <t xml:space="preserve">00000000000026674526   </t>
  </si>
  <si>
    <t xml:space="preserve">0384000024050520240506000000000004050084085900786567106506000003819233GTO                       000024050500000000000026674526      </t>
  </si>
  <si>
    <t>00000000000405</t>
  </si>
  <si>
    <t>656710</t>
  </si>
  <si>
    <t xml:space="preserve">0384002024050220240506000000000000000284087000750090186506000003819233GTO                       0020240502PCOMP 20240502400140BET   </t>
  </si>
  <si>
    <t>0020240502</t>
  </si>
  <si>
    <t>00000000000000</t>
  </si>
  <si>
    <t>02</t>
  </si>
  <si>
    <t>0870</t>
  </si>
  <si>
    <t>0075</t>
  </si>
  <si>
    <t>009018</t>
  </si>
  <si>
    <t>PCOMP 20240502400140BET</t>
  </si>
  <si>
    <t xml:space="preserve">0384000257588320240508000000000024000084085900787245486506000003819233GTO                       00025758830000 0000 0000 2575 883   </t>
  </si>
  <si>
    <t>0002575883</t>
  </si>
  <si>
    <t>20240508</t>
  </si>
  <si>
    <t>00000000002400</t>
  </si>
  <si>
    <t>724548</t>
  </si>
  <si>
    <t>0000 0000 0000 2575 883</t>
  </si>
  <si>
    <t xml:space="preserve">0384000130524020240513000000000067000084085900789903086506000003819233GTO                       000130524000000000000026617510      </t>
  </si>
  <si>
    <t>0001305240</t>
  </si>
  <si>
    <t>20240513</t>
  </si>
  <si>
    <t>00000000006700</t>
  </si>
  <si>
    <t>990308</t>
  </si>
  <si>
    <t xml:space="preserve">0384000227941420240514000000000065000084085900786915616506000003819233GTO                       000227941400000000000026472697      </t>
  </si>
  <si>
    <t>0002279414</t>
  </si>
  <si>
    <t>20240514</t>
  </si>
  <si>
    <t>00000000006500</t>
  </si>
  <si>
    <t>691561</t>
  </si>
  <si>
    <t xml:space="preserve">00000000000026472697   </t>
  </si>
  <si>
    <t xml:space="preserve">0384000150524020240515000000000065925084085900724312076506000003819233GTO                       000150524000000000000027324750      </t>
  </si>
  <si>
    <t>0001505240</t>
  </si>
  <si>
    <t>20240515</t>
  </si>
  <si>
    <t>00000000006592</t>
  </si>
  <si>
    <t>50</t>
  </si>
  <si>
    <t>431207</t>
  </si>
  <si>
    <t xml:space="preserve">00000000000027324750   </t>
  </si>
  <si>
    <t xml:space="preserve">0384000170524020240517000000000025550084085900723481286506000003819233GTO                       000170524000000000000026683974      </t>
  </si>
  <si>
    <t>0001705240</t>
  </si>
  <si>
    <t>20240517</t>
  </si>
  <si>
    <t>348128</t>
  </si>
  <si>
    <t xml:space="preserve">00000000000026683974   </t>
  </si>
  <si>
    <t xml:space="preserve">0384000180524020240520000000000047175084085900786918816506000003819233GTO                       000180524027316877                  </t>
  </si>
  <si>
    <t>0001805240</t>
  </si>
  <si>
    <t>20240520</t>
  </si>
  <si>
    <t>00000000004717</t>
  </si>
  <si>
    <t>691881</t>
  </si>
  <si>
    <t xml:space="preserve">27316877               </t>
  </si>
  <si>
    <t xml:space="preserve">0384000000000020240529000000000070250084056100060783656506000003819233GTO                       000000000000000000000027331717      </t>
  </si>
  <si>
    <t>20240529</t>
  </si>
  <si>
    <t>00000000007025</t>
  </si>
  <si>
    <t>0561</t>
  </si>
  <si>
    <t>0006</t>
  </si>
  <si>
    <t>078365</t>
  </si>
  <si>
    <t xml:space="preserve">00000000000027331717   </t>
  </si>
  <si>
    <t xml:space="preserve">0384000000000020240531000000000045120084464400720603706506000003819233GTO                       000000000000000000000027329789      </t>
  </si>
  <si>
    <t>20240531</t>
  </si>
  <si>
    <t>060370</t>
  </si>
  <si>
    <t xml:space="preserve">00000000000027329789   </t>
  </si>
  <si>
    <t xml:space="preserve">0384000000000020240531000000000062500084047500030573976506000003819233GTO                       000000000000000000000027325593      </t>
  </si>
  <si>
    <t>0475</t>
  </si>
  <si>
    <t>057397</t>
  </si>
  <si>
    <t xml:space="preserve">00000000000027325593   </t>
  </si>
  <si>
    <t xml:space="preserve">MAESTRIA </t>
  </si>
  <si>
    <t xml:space="preserve">MENSUALIDAD </t>
  </si>
  <si>
    <t xml:space="preserve">ALUMNO </t>
  </si>
  <si>
    <t>00000000000029148547</t>
  </si>
  <si>
    <t>8d2abdb505e546d6</t>
  </si>
  <si>
    <t>29/05/2024</t>
  </si>
  <si>
    <t>Cordero Duran Jorge ignacio</t>
  </si>
  <si>
    <t>24-010320</t>
  </si>
  <si>
    <t>MDCCVF-2021</t>
  </si>
  <si>
    <t>COLEGIATURA MAYO 2024</t>
  </si>
  <si>
    <t>PAGO ELECTRÓNICO EN LINEA</t>
  </si>
  <si>
    <t>6,700.00</t>
  </si>
  <si>
    <t>1,378.00</t>
  </si>
  <si>
    <t>1,713.00</t>
  </si>
  <si>
    <t>00000000000029148484</t>
  </si>
  <si>
    <t>e660a3285c144a47</t>
  </si>
  <si>
    <t>REINSCRIPCIÓN MAESTRÍA EN DISEÑO, CONSTRUCCIÓN Y CONSERVACIÓN DE VÍAS FÉRREAS</t>
  </si>
  <si>
    <t>3,000.00</t>
  </si>
  <si>
    <t>MVIIBN-2020</t>
  </si>
  <si>
    <t>02/05/2024</t>
  </si>
  <si>
    <t>4,800.00</t>
  </si>
  <si>
    <t>31/05/2024</t>
  </si>
  <si>
    <t>MVIIBN-2022</t>
  </si>
  <si>
    <t>6,850.00</t>
  </si>
  <si>
    <t>6,250.00</t>
  </si>
  <si>
    <t>00000000000027323335</t>
  </si>
  <si>
    <t>b8cb260a45234d95</t>
  </si>
  <si>
    <t>04/05/2024</t>
  </si>
  <si>
    <t>NIETO CALDERON ROMULO BEN HUR</t>
  </si>
  <si>
    <t>24-020116</t>
  </si>
  <si>
    <t>MGP-2022</t>
  </si>
  <si>
    <t>4,500.00</t>
  </si>
  <si>
    <t>20/05/2024</t>
  </si>
  <si>
    <t>COLEGIATURA ABRIL 2024</t>
  </si>
  <si>
    <t>00000000000027264531</t>
  </si>
  <si>
    <t>e7df3e985d294097</t>
  </si>
  <si>
    <t>NAJERA GUZMAN JOEL RAYMUNDO</t>
  </si>
  <si>
    <t>23-020277</t>
  </si>
  <si>
    <t>MAC-2020</t>
  </si>
  <si>
    <t>00000000000026685340</t>
  </si>
  <si>
    <t>634bf3393f224d5d</t>
  </si>
  <si>
    <t>Vera Arriaga Daniel efren</t>
  </si>
  <si>
    <t>24-010327</t>
  </si>
  <si>
    <t>MCVT-2021</t>
  </si>
  <si>
    <t>4,805.00</t>
  </si>
  <si>
    <t>17/05/2024</t>
  </si>
  <si>
    <t>COLEGIATURA MARZO 2024</t>
  </si>
  <si>
    <t>PAGO ANTERIOR</t>
  </si>
  <si>
    <t>MAC-2022</t>
  </si>
  <si>
    <t>00000000000026670839</t>
  </si>
  <si>
    <t>b1eb46a3aeaa4a46</t>
  </si>
  <si>
    <t>GARCIA ESPITIA LUIS FERNANDO</t>
  </si>
  <si>
    <t>24-010269</t>
  </si>
  <si>
    <t>6,400.00</t>
  </si>
  <si>
    <t>6,735.00</t>
  </si>
  <si>
    <t>00000000000026619259</t>
  </si>
  <si>
    <t>48c409d4ed364083</t>
  </si>
  <si>
    <t>GARCIA PEREZ FRANCISCO</t>
  </si>
  <si>
    <t>23-020275</t>
  </si>
  <si>
    <t>5,105.00</t>
  </si>
  <si>
    <t>00000000000026619196</t>
  </si>
  <si>
    <t>a40019f2ffd14bb5</t>
  </si>
  <si>
    <t>Colli Fernandez Russell florencio</t>
  </si>
  <si>
    <t>23-020274</t>
  </si>
  <si>
    <t>00000000000026615635</t>
  </si>
  <si>
    <t>w4svscPZ</t>
  </si>
  <si>
    <t>00000000000026612122</t>
  </si>
  <si>
    <t>81f8663af82847d3</t>
  </si>
  <si>
    <t>MEJIA WITRAGO ISABEL ALEJANDRA</t>
  </si>
  <si>
    <t>23-020276</t>
  </si>
  <si>
    <t>00000000000026368214</t>
  </si>
  <si>
    <t>597c828d357b48fa</t>
  </si>
  <si>
    <t>14/05/2024</t>
  </si>
  <si>
    <t>Gonzalez Rodriguez Jennifer krystal</t>
  </si>
  <si>
    <t>24-020222</t>
  </si>
  <si>
    <t>00000000000026341072</t>
  </si>
  <si>
    <t>24b0c616f66f489b</t>
  </si>
  <si>
    <t>LOPEZ LUNA NORMA YESENIA</t>
  </si>
  <si>
    <t>24-010496</t>
  </si>
  <si>
    <t>6,705.00</t>
  </si>
  <si>
    <t>00000000000025758839</t>
  </si>
  <si>
    <t>RAMIREZ ALMAGUER JOSE GUSTAVO</t>
  </si>
  <si>
    <t>23-020286</t>
  </si>
  <si>
    <t>6,500.00</t>
  </si>
  <si>
    <t>2,400.00</t>
  </si>
  <si>
    <t>6R9YwC33</t>
  </si>
  <si>
    <t>30/05/2024</t>
  </si>
  <si>
    <t>MVIBN-8</t>
  </si>
  <si>
    <t>MAYO</t>
  </si>
  <si>
    <t xml:space="preserve">GERARDO GAMA CERVANTES </t>
  </si>
  <si>
    <t xml:space="preserve">EDUARDO RAMOS HERNANDEZ </t>
  </si>
  <si>
    <t>MVIBN10</t>
  </si>
  <si>
    <t>MCVT-6</t>
  </si>
  <si>
    <t>MCVT-7</t>
  </si>
  <si>
    <t>ABRIL</t>
  </si>
  <si>
    <t>LUIS ANTONIO CUELLAR HERNANDEZ</t>
  </si>
  <si>
    <t xml:space="preserve">DANA JOSSELINE GOMEZ SALINAS </t>
  </si>
  <si>
    <t xml:space="preserve">BERENICE GUTIERREZ DURAN </t>
  </si>
  <si>
    <t>MGP-11</t>
  </si>
  <si>
    <t>RUSSELL FLORENCIO COLLI FERNANDEZ</t>
  </si>
  <si>
    <t>MAC-17</t>
  </si>
  <si>
    <t xml:space="preserve">CARLOS MARIO CALDERON VELAZQUEZ </t>
  </si>
  <si>
    <t>MARZO</t>
  </si>
  <si>
    <t>MAC-18</t>
  </si>
  <si>
    <t xml:space="preserve">MARISOL VELAZQUEZ BALDERAS </t>
  </si>
  <si>
    <t xml:space="preserve">ARMANDO LOZANO ARENAS </t>
  </si>
  <si>
    <t>LUCIA LOPEZ GONZALEZ</t>
  </si>
  <si>
    <t xml:space="preserve">JOSE EDUARDO FELIPE DEL ANGEL </t>
  </si>
  <si>
    <t>ABRAHAM ISRAEL VILLANUEVA CASTAÑEDA</t>
  </si>
  <si>
    <t xml:space="preserve">JOSE GUSTAVO RAMIREZ ALMAGUER </t>
  </si>
  <si>
    <t xml:space="preserve">JESUS ARTEMIO RODRIGUEZ MEDINA </t>
  </si>
  <si>
    <t xml:space="preserve">DERIAM ANTONIO MENDOZA HERNANDEZ </t>
  </si>
  <si>
    <t xml:space="preserve">LUIS FERNANDO TORRES RODRIGUEZ </t>
  </si>
  <si>
    <t>JOSUE GUADALUPE LOPEZ JUAREZ</t>
  </si>
  <si>
    <t>MGP-12</t>
  </si>
  <si>
    <t>ANDREA ALDACO PAREDES</t>
  </si>
  <si>
    <t xml:space="preserve">LUCIA LOPEZ GONZALEZ </t>
  </si>
  <si>
    <t>JUNIO</t>
  </si>
  <si>
    <t xml:space="preserve">DANIEL ORNELAS CABRERA </t>
  </si>
  <si>
    <t xml:space="preserve">RESUMEN PAGOS FALTANTES PLATAFORMA </t>
  </si>
  <si>
    <t xml:space="preserve">TOTAL </t>
  </si>
  <si>
    <t xml:space="preserve">TOTAL GENERAL </t>
  </si>
  <si>
    <t xml:space="preserve">JORGE IGNACIO CORDERO DURAN </t>
  </si>
  <si>
    <t>INSCRIPCION</t>
  </si>
  <si>
    <t>MCVF-1</t>
  </si>
  <si>
    <t xml:space="preserve">ROMULO BEN HUR NIETO CALDERON </t>
  </si>
  <si>
    <t xml:space="preserve"> JOEL RAYMUNDO NAJERA GUZMAN</t>
  </si>
  <si>
    <t xml:space="preserve">DANIEL EFREN VERA ARRIAGA </t>
  </si>
  <si>
    <t xml:space="preserve">LUIS FERNANDO GARCIA ESPITIA </t>
  </si>
  <si>
    <t xml:space="preserve">FRANCISCO GARCIA PEREZ </t>
  </si>
  <si>
    <t xml:space="preserve">ABRIL </t>
  </si>
  <si>
    <t xml:space="preserve">ISABEL ALEJANDRA MEJIA WITRAGO </t>
  </si>
  <si>
    <t xml:space="preserve"> JOSE GUSTAVO RAMIREZ ALMAGUER</t>
  </si>
  <si>
    <t xml:space="preserve">NORMA YESENIA LOPEZ LUNA </t>
  </si>
  <si>
    <t>JENNIFER KRYSTAL GONZALEZ RODRIGUEZ</t>
  </si>
  <si>
    <t>ID Pago</t>
  </si>
  <si>
    <t>ID deuda</t>
  </si>
  <si>
    <t>Referencia</t>
  </si>
  <si>
    <t>Autorización</t>
  </si>
  <si>
    <t>Fecha p.</t>
  </si>
  <si>
    <t>Alumno</t>
  </si>
  <si>
    <t>Matrícula</t>
  </si>
  <si>
    <t>Programa</t>
  </si>
  <si>
    <t>Concepto</t>
  </si>
  <si>
    <t>Forma P.</t>
  </si>
  <si>
    <t>Costo</t>
  </si>
  <si>
    <t>Deuda I.</t>
  </si>
  <si>
    <t>Recargos</t>
  </si>
  <si>
    <t>Pago</t>
  </si>
  <si>
    <t>Saldo</t>
  </si>
  <si>
    <t>MVIBN-10</t>
  </si>
  <si>
    <t>INSTITUTO TECNOLÓGICO DE LA CONSTRUCCIÓN</t>
  </si>
  <si>
    <t>FECHA</t>
  </si>
  <si>
    <t>CED</t>
  </si>
  <si>
    <t xml:space="preserve">GUANAJUATO 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</si>
  <si>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</si>
  <si>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</si>
  <si>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</si>
  <si>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</si>
  <si>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</si>
  <si>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</si>
  <si>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</si>
  <si>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</si>
  <si>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SEMESTRE</t>
  </si>
  <si>
    <t>TOTAL</t>
  </si>
  <si>
    <t>MAC-19</t>
  </si>
  <si>
    <t>MCVT-8</t>
  </si>
  <si>
    <t>MGP-10</t>
  </si>
  <si>
    <t>MCCVF 1</t>
  </si>
  <si>
    <t xml:space="preserve"> DE MAYO DE 2024.</t>
  </si>
  <si>
    <t>ANALISIS MAC-17MARZO 2023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</si>
  <si>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</si>
  <si>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</si>
  <si>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</si>
  <si>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</si>
  <si>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</si>
  <si>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</si>
  <si>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</si>
  <si>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</si>
  <si>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</si>
  <si>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</si>
  <si>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</si>
  <si>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>Ssustentabilidad en la industria de la construcción</t>
  </si>
  <si>
    <t>10 MARZO- 01 ABRIL</t>
  </si>
  <si>
    <t xml:space="preserve">RESUMEN DE MAESTRIAS </t>
  </si>
  <si>
    <t>VINCULADO</t>
  </si>
  <si>
    <t xml:space="preserve"> 02/15</t>
  </si>
  <si>
    <t xml:space="preserve">Admon de empresas de la construccion </t>
  </si>
  <si>
    <t xml:space="preserve">21 ABRIL -13 MAYO </t>
  </si>
  <si>
    <t>PROGRAMA</t>
  </si>
  <si>
    <t>ASIGNATURA</t>
  </si>
  <si>
    <t>MONTO</t>
  </si>
  <si>
    <t xml:space="preserve"> 03/15</t>
  </si>
  <si>
    <t>Planeación y control de proyectos</t>
  </si>
  <si>
    <t xml:space="preserve">19 MAYO -10 JUNIO </t>
  </si>
  <si>
    <t xml:space="preserve"> 04/05</t>
  </si>
  <si>
    <t xml:space="preserve">ing de costos </t>
  </si>
  <si>
    <t xml:space="preserve">16 JUNIO -08 JULIO </t>
  </si>
  <si>
    <t xml:space="preserve"> 05/15</t>
  </si>
  <si>
    <t xml:space="preserve">Planeacion y programacion </t>
  </si>
  <si>
    <t xml:space="preserve">14 JULIO- 05 AGOSTO </t>
  </si>
  <si>
    <t xml:space="preserve">MAC-17 </t>
  </si>
  <si>
    <t>2do</t>
  </si>
  <si>
    <t xml:space="preserve"> 06/15</t>
  </si>
  <si>
    <t xml:space="preserve">Planeacion patrimonial </t>
  </si>
  <si>
    <t xml:space="preserve">18 AGOSTO-09 SEPTIEMBRE </t>
  </si>
  <si>
    <t xml:space="preserve"> 07/15</t>
  </si>
  <si>
    <t xml:space="preserve">Contabilidad y finanzas </t>
  </si>
  <si>
    <t>22 SEPT- 14 OCTUBRE</t>
  </si>
  <si>
    <t xml:space="preserve"> 08/15</t>
  </si>
  <si>
    <t xml:space="preserve">Mercadotecnia  en la construccion </t>
  </si>
  <si>
    <t xml:space="preserve">20 OCT-11 NOV </t>
  </si>
  <si>
    <t xml:space="preserve"> 09/15</t>
  </si>
  <si>
    <t>Economia administrativa</t>
  </si>
  <si>
    <t>17 NOV-09 DIC</t>
  </si>
  <si>
    <t>3ro</t>
  </si>
  <si>
    <t xml:space="preserve"> 10/15</t>
  </si>
  <si>
    <t>Admon capital humano</t>
  </si>
  <si>
    <t>12 ENE- 03 FEBRERO</t>
  </si>
  <si>
    <t xml:space="preserve"> 11/15</t>
  </si>
  <si>
    <t>PLANEACION FINANCIERA</t>
  </si>
  <si>
    <t>09 FEB- 02 MARZO</t>
  </si>
  <si>
    <t>MVIBN-9</t>
  </si>
  <si>
    <t xml:space="preserve"> 12/15</t>
  </si>
  <si>
    <t>ANALÍSIS DE DECISIONES</t>
  </si>
  <si>
    <t xml:space="preserve">08 MARZO -06 ABRIL </t>
  </si>
  <si>
    <t xml:space="preserve"> 13/15</t>
  </si>
  <si>
    <t>EVALUACION DE PROYECTOS</t>
  </si>
  <si>
    <t>12 ABRIL-04 MAYO</t>
  </si>
  <si>
    <t>EN CONCILIACIÓN</t>
  </si>
  <si>
    <t xml:space="preserve"> 14/15</t>
  </si>
  <si>
    <t>SEMINARIO DE INVESTIGACIÓN</t>
  </si>
  <si>
    <t xml:space="preserve">10 MAYO- 01 JUNIO </t>
  </si>
  <si>
    <t xml:space="preserve">INSCRIPCIONES </t>
  </si>
  <si>
    <t>REMANENTE NETO</t>
  </si>
  <si>
    <t>TITULACION</t>
  </si>
  <si>
    <t>SUBTOTAL</t>
  </si>
  <si>
    <t xml:space="preserve">TOTAL A PAGAR </t>
  </si>
  <si>
    <t xml:space="preserve">MAS IVA  </t>
  </si>
  <si>
    <t xml:space="preserve">IMPORTE A FACTURAR </t>
  </si>
  <si>
    <t>ANALISIS  MVIBN-8 MARZO 2023</t>
  </si>
  <si>
    <t xml:space="preserve">FACTURA </t>
  </si>
  <si>
    <t>SUB</t>
  </si>
  <si>
    <t xml:space="preserve">IVA </t>
  </si>
  <si>
    <t xml:space="preserve">Introducción a la evalucación </t>
  </si>
  <si>
    <t xml:space="preserve">Costos de construccion en la valuación </t>
  </si>
  <si>
    <t xml:space="preserve">legislacion </t>
  </si>
  <si>
    <t xml:space="preserve">admon financiera y contabilidad </t>
  </si>
  <si>
    <t xml:space="preserve">Valuacion fiscal inmobiliaria </t>
  </si>
  <si>
    <t xml:space="preserve">Valuacion de inmuebles urbanos </t>
  </si>
  <si>
    <t xml:space="preserve">Valuacion de bienes nacionales </t>
  </si>
  <si>
    <t xml:space="preserve">Valuacion de maquinaria y equipo </t>
  </si>
  <si>
    <t>ing economica financiera</t>
  </si>
  <si>
    <t>valuacion de bienes agropecuarios</t>
  </si>
  <si>
    <t>VALUACION EN NEGOCIOS INMOBILIARIOS E INDUSTRIALES</t>
  </si>
  <si>
    <t>VALUACIÓN DE BIENES INDUSTRIALES</t>
  </si>
  <si>
    <t>VALUACIÓN DE DERECHOS INTANGIBLES Y ESPECIALIZADOS</t>
  </si>
  <si>
    <t>VALUACION DE INMUEBLES OBJETO DE CREDITO GARANTIZADO A LA VIVIENDA</t>
  </si>
  <si>
    <t>ANALISIS  MCVT-6 MARZO 2023</t>
  </si>
  <si>
    <t xml:space="preserve">Diseño geoimetrico de vias terrestres </t>
  </si>
  <si>
    <t>Geotecnia I</t>
  </si>
  <si>
    <t xml:space="preserve">ing de transito </t>
  </si>
  <si>
    <t xml:space="preserve">hidrologia de vias terrestres </t>
  </si>
  <si>
    <t>Planeacion de la infraestructura de vias terrestres</t>
  </si>
  <si>
    <t xml:space="preserve">Normatividad y calidad de vias terrestres </t>
  </si>
  <si>
    <t xml:space="preserve">Tecnicas de investigacion aplicadas a vias terrestes </t>
  </si>
  <si>
    <t>Geotecnia II</t>
  </si>
  <si>
    <t>diseño y construccion de pavimentos asfalticos</t>
  </si>
  <si>
    <t xml:space="preserve">analisis y diseño de puentes y tuneles </t>
  </si>
  <si>
    <t>DISEÑO Y CONSTRUCCION DE PAVIMETNOS DE CONCRETO HIDRAULICO</t>
  </si>
  <si>
    <t>CONSERVACIÓN Y MANTENIMIENTO DE VÍAS TERRESTRES</t>
  </si>
  <si>
    <t>PLANEACIÓN, PROGRAMACIÓN Y CONTROL DE PROYECTOS DE VÍAS TERRESTRES</t>
  </si>
  <si>
    <t>SISTEMAS DE CÓMPUTO APLICABLES A VÍAS TERRESTRES</t>
  </si>
  <si>
    <t>ANALISIS  MGP-10 MARZO 2023</t>
  </si>
  <si>
    <t xml:space="preserve">ingenieria ambiental </t>
  </si>
  <si>
    <t xml:space="preserve">admon de gerencia de proyectos </t>
  </si>
  <si>
    <t xml:space="preserve">planeacion y control de proyectos </t>
  </si>
  <si>
    <t>ing de costos en la contbilidad</t>
  </si>
  <si>
    <t xml:space="preserve">gestion de persolal y competencias </t>
  </si>
  <si>
    <t xml:space="preserve">Aplicaciones informaticas plataformas de información </t>
  </si>
  <si>
    <t xml:space="preserve">Gestion de proyectos para eliminar desperdicios </t>
  </si>
  <si>
    <t xml:space="preserve">Programacion en paquete informatico de hojas de calculo avanzado </t>
  </si>
  <si>
    <t>evaluacion economica y financiera del proyecto</t>
  </si>
  <si>
    <t>MIC (modelo de informacion)</t>
  </si>
  <si>
    <t>TEORIA DE LAS DECISIONES APLICADA A LA GERENCIA DE PROYECTOS</t>
  </si>
  <si>
    <t>ADMINISTRACIÓN DE MAQUINARIA Y EQUIPO</t>
  </si>
  <si>
    <t>LOGISTICA Y CADENAS DE SUMINISTRO</t>
  </si>
  <si>
    <t xml:space="preserve">SEMINARIO DE INVESTIGACION PARA EL DESARROLLO DE UN PROYECTO </t>
  </si>
  <si>
    <t>ANALISIS  MAC-18 SEPT 2023</t>
  </si>
  <si>
    <t xml:space="preserve">Ingenieria de costos </t>
  </si>
  <si>
    <t xml:space="preserve">Sustentabilidad en la construccion </t>
  </si>
  <si>
    <t xml:space="preserve">admon de empresas de la contruccion </t>
  </si>
  <si>
    <t>habilidades directivas</t>
  </si>
  <si>
    <t>PLANEACION, PROG. PROCURA Y CONTROL DE OBRA</t>
  </si>
  <si>
    <t>PLANEACIÓN PATRIMONIAL</t>
  </si>
  <si>
    <t>CONTABILIDAD Y FINANZAS</t>
  </si>
  <si>
    <t>ECONOMÍA ADMINISTRATIVA</t>
  </si>
  <si>
    <t>ANALISIS  MCVT-7 SEPT 2023</t>
  </si>
  <si>
    <t xml:space="preserve">Hidrologia de vias terrestres </t>
  </si>
  <si>
    <t>diseño geometrico de viasterrestres</t>
  </si>
  <si>
    <t>ing de transito</t>
  </si>
  <si>
    <t>NORMATIVIDAD Y CALIDAD DE VIAS TERRESTRES</t>
  </si>
  <si>
    <t>SUSTENTABILIDAD Y GESTIÓN AMBIENTAL EN VÍAS FERREAS</t>
  </si>
  <si>
    <t>08 MARZO- 30 MARZO</t>
  </si>
  <si>
    <t>MOVIMIENTO DE TIERRAS Y APROVECHAMIENTO DE MATERIALES PETREOS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</si>
  <si>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</si>
  <si>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</si>
  <si>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</si>
  <si>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</si>
  <si>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</si>
  <si>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VALUACION FISCAL INMOBILIARIA</t>
  </si>
  <si>
    <t>INGENIERIA ECONOMICA Y FINANCIERA</t>
  </si>
  <si>
    <t>VALUACIÓN DE INMUEBLES URBANOS</t>
  </si>
  <si>
    <t>VALUACIÓN DE MAQUINARIA Y EQUIPO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</si>
  <si>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</si>
  <si>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</si>
  <si>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</si>
  <si>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</si>
  <si>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</si>
  <si>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APLICACIONES INFORMATICAS, PLATAFORMAS DE MODELADO DE INFORMACION PARA LA CONSTRUCIÓN, INGENIERIAS Y PROYECTOS.</t>
  </si>
  <si>
    <t>GESTIÓN DE PERSONAL Y COMPETENCIAS</t>
  </si>
  <si>
    <t>GESTION DE PROYECTOS PARA ELIMINAR DESPERDICIOS</t>
  </si>
  <si>
    <t>PROGRAMACION EN PAQUETE INFORMATICO DE HOJAS DE CALCULO AVANZADO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</si>
  <si>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</si>
  <si>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</si>
  <si>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</si>
  <si>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</si>
  <si>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</si>
  <si>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>MANIFESTACIÓN DE IMPACTO AMBIENTAL Y ESTUDIO TÉCNICO JUSTIFICATIVO</t>
  </si>
  <si>
    <t>NORMATIVIDAD DE LAS VÍAS FÉRREAS</t>
  </si>
  <si>
    <t>CONSTRUCCIÓN DE LA SÚPER ESTRUCTURA DE LAS VÍAS</t>
  </si>
  <si>
    <t>ANALISIS  MAC-19 2024</t>
  </si>
  <si>
    <t>INGENIERIA DE COSTOS</t>
  </si>
  <si>
    <t>PLANEACIÓN PROG. PROCURA Y CONTROL DE OBRA</t>
  </si>
  <si>
    <t>ANALISIS  MVIBN-10 MARZO2024</t>
  </si>
  <si>
    <t>LEGISLACIÓN Y NORMATIVIDAD</t>
  </si>
  <si>
    <t>INTRODUCCIÓN A LA VALUACIÓN</t>
  </si>
  <si>
    <t>ANALISIS  MCVT-8 MARZO2024</t>
  </si>
  <si>
    <t>GEOLOGÍA APLICADA A VÍAS TERRESTRES</t>
  </si>
  <si>
    <t>HIDROLOGÍA DE VÍAS DE TERRESTRES</t>
  </si>
  <si>
    <t>ANALISIS  MGP-12 MARZO2024</t>
  </si>
  <si>
    <t>PLANEACIÓN Y CONTROL DE PROYECTOS</t>
  </si>
  <si>
    <t>ADMINISTRACION DE LA GERENCIA DE PROYECTOS</t>
  </si>
  <si>
    <t>}</t>
  </si>
  <si>
    <t xml:space="preserve"> 15/15</t>
  </si>
  <si>
    <t>07 JUNIO-29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</si>
</sst>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u/>
      <sz val="11"/>
      <color rgb="FF0000FF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7" fillId="0" borderId="0"/>
    <xf numFmtId="4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43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2" fontId="0" fillId="0" borderId="0" xfId="0" applyNumberFormat="1"/>
    <xf numFmtId="43" fontId="0" fillId="0" borderId="0" xfId="1" applyFont="1"/>
    <xf numFmtId="43" fontId="8" fillId="0" borderId="0" xfId="1" applyFont="1"/>
    <xf numFmtId="0" fontId="6" fillId="5" borderId="5" xfId="2" applyFont="1" applyFill="1" applyBorder="1" applyAlignment="1">
      <alignment horizontal="center" vertical="center" wrapText="1"/>
    </xf>
    <xf numFmtId="0" fontId="10" fillId="0" borderId="0" xfId="0" applyFont="1"/>
    <xf numFmtId="0" fontId="0" fillId="6" borderId="0" xfId="0" applyFill="1"/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Fill="1" applyBorder="1"/>
    <xf numFmtId="43" fontId="0" fillId="0" borderId="0" xfId="1" applyFont="1" applyFill="1"/>
    <xf numFmtId="4" fontId="0" fillId="0" borderId="0" xfId="0" applyNumberFormat="1"/>
    <xf numFmtId="43" fontId="0" fillId="0" borderId="0" xfId="0" applyNumberFormat="1"/>
    <xf numFmtId="43" fontId="8" fillId="0" borderId="0" xfId="0" applyNumberFormat="1" applyFon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7" fillId="0" borderId="0" xfId="16" applyAlignment="1">
      <alignment horizontal="center"/>
    </xf>
    <xf numFmtId="0" fontId="7" fillId="0" borderId="0" xfId="16"/>
    <xf numFmtId="0" fontId="11" fillId="0" borderId="0" xfId="16" applyFont="1"/>
    <xf numFmtId="0" fontId="3" fillId="0" borderId="0" xfId="18"/>
    <xf numFmtId="0" fontId="11" fillId="0" borderId="0" xfId="16" applyFont="1" applyAlignment="1">
      <alignment horizontal="right"/>
    </xf>
    <xf numFmtId="14" fontId="11" fillId="0" borderId="0" xfId="16" applyNumberFormat="1" applyFont="1"/>
    <xf numFmtId="0" fontId="12" fillId="0" borderId="0" xfId="16" applyFont="1"/>
    <xf numFmtId="0" fontId="11" fillId="7" borderId="1" xfId="16" applyFont="1" applyFill="1" applyBorder="1" applyAlignment="1">
      <alignment horizontal="center" vertical="center" wrapText="1"/>
    </xf>
    <xf numFmtId="0" fontId="11" fillId="7" borderId="6" xfId="16" applyFont="1" applyFill="1" applyBorder="1" applyAlignment="1">
      <alignment horizontal="center" vertical="center"/>
    </xf>
    <xf numFmtId="0" fontId="11" fillId="7" borderId="1" xfId="16" applyFont="1" applyFill="1" applyBorder="1" applyAlignment="1">
      <alignment horizontal="center" vertical="center"/>
    </xf>
    <xf numFmtId="0" fontId="11" fillId="7" borderId="6" xfId="16" applyFont="1" applyFill="1" applyBorder="1" applyAlignment="1">
      <alignment horizontal="center" wrapText="1"/>
    </xf>
    <xf numFmtId="17" fontId="11" fillId="7" borderId="6" xfId="16" applyNumberFormat="1" applyFont="1" applyFill="1" applyBorder="1" applyAlignment="1">
      <alignment horizontal="center" vertical="center" wrapText="1"/>
    </xf>
    <xf numFmtId="0" fontId="11" fillId="7" borderId="7" xfId="16" applyFont="1" applyFill="1" applyBorder="1" applyAlignment="1">
      <alignment horizontal="center" vertical="center"/>
    </xf>
    <xf numFmtId="0" fontId="7" fillId="0" borderId="3" xfId="16" applyBorder="1" applyAlignment="1">
      <alignment horizontal="center"/>
    </xf>
    <xf numFmtId="0" fontId="7" fillId="0" borderId="3" xfId="16" applyBorder="1"/>
    <xf numFmtId="0" fontId="7" fillId="0" borderId="3" xfId="17" applyBorder="1"/>
    <xf numFmtId="0" fontId="0" fillId="0" borderId="3" xfId="16" applyFont="1" applyBorder="1"/>
    <xf numFmtId="43" fontId="0" fillId="0" borderId="3" xfId="9" applyFont="1" applyBorder="1"/>
    <xf numFmtId="49" fontId="7" fillId="0" borderId="3" xfId="17" applyNumberFormat="1" applyBorder="1"/>
    <xf numFmtId="44" fontId="13" fillId="0" borderId="0" xfId="16" applyNumberFormat="1" applyFont="1"/>
    <xf numFmtId="44" fontId="13" fillId="8" borderId="0" xfId="16" applyNumberFormat="1" applyFont="1" applyFill="1"/>
    <xf numFmtId="0" fontId="7" fillId="7" borderId="0" xfId="16" applyFill="1"/>
    <xf numFmtId="0" fontId="8" fillId="0" borderId="0" xfId="16" applyFont="1" applyAlignment="1">
      <alignment horizontal="right"/>
    </xf>
    <xf numFmtId="0" fontId="7" fillId="0" borderId="0" xfId="17" applyFont="1"/>
    <xf numFmtId="0" fontId="0" fillId="0" borderId="0" xfId="16" applyFont="1"/>
    <xf numFmtId="43" fontId="0" fillId="0" borderId="0" xfId="9" applyFont="1" applyBorder="1"/>
    <xf numFmtId="0" fontId="7" fillId="0" borderId="8" xfId="16" applyBorder="1"/>
    <xf numFmtId="0" fontId="7" fillId="0" borderId="2" xfId="16" applyBorder="1"/>
    <xf numFmtId="0" fontId="7" fillId="0" borderId="0" xfId="17"/>
    <xf numFmtId="49" fontId="7" fillId="0" borderId="0" xfId="17" applyNumberFormat="1"/>
    <xf numFmtId="0" fontId="3" fillId="0" borderId="0" xfId="18" applyAlignment="1">
      <alignment horizontal="center"/>
    </xf>
    <xf numFmtId="44" fontId="3" fillId="0" borderId="0" xfId="18" applyNumberFormat="1"/>
    <xf numFmtId="0" fontId="14" fillId="0" borderId="3" xfId="16" applyFont="1" applyBorder="1" applyAlignment="1">
      <alignment horizontal="center" vertical="center"/>
    </xf>
    <xf numFmtId="0" fontId="14" fillId="0" borderId="3" xfId="16" applyFont="1" applyBorder="1" applyAlignment="1">
      <alignment horizontal="center" vertical="center" wrapText="1"/>
    </xf>
    <xf numFmtId="0" fontId="11" fillId="0" borderId="0" xfId="18" applyFont="1" applyAlignment="1">
      <alignment horizontal="right"/>
    </xf>
    <xf numFmtId="43" fontId="0" fillId="0" borderId="3" xfId="9" applyFont="1" applyBorder="1" applyAlignment="1">
      <alignment horizontal="right"/>
    </xf>
    <xf numFmtId="43" fontId="3" fillId="0" borderId="0" xfId="18" applyNumberFormat="1"/>
    <xf numFmtId="43" fontId="7" fillId="0" borderId="0" xfId="16" applyNumberFormat="1"/>
    <xf numFmtId="0" fontId="3" fillId="7" borderId="0" xfId="18" applyFill="1"/>
    <xf numFmtId="0" fontId="0" fillId="0" borderId="9" xfId="0" applyBorder="1"/>
    <xf numFmtId="0" fontId="2" fillId="0" borderId="0" xfId="20"/>
    <xf numFmtId="0" fontId="16" fillId="7" borderId="18" xfId="19" applyFont="1" applyFill="1" applyBorder="1" applyAlignment="1">
      <alignment horizontal="center"/>
    </xf>
    <xf numFmtId="4" fontId="11" fillId="0" borderId="19" xfId="6" applyNumberFormat="1" applyFont="1" applyBorder="1" applyAlignment="1">
      <alignment horizontal="center"/>
    </xf>
    <xf numFmtId="0" fontId="11" fillId="0" borderId="19" xfId="19" applyFont="1" applyBorder="1" applyAlignment="1">
      <alignment horizontal="center"/>
    </xf>
    <xf numFmtId="16" fontId="2" fillId="0" borderId="20" xfId="19" applyNumberFormat="1" applyBorder="1" applyAlignment="1">
      <alignment horizontal="center"/>
    </xf>
    <xf numFmtId="0" fontId="17" fillId="9" borderId="3" xfId="19" applyFont="1" applyFill="1" applyBorder="1" applyAlignment="1">
      <alignment horizontal="left"/>
    </xf>
    <xf numFmtId="0" fontId="8" fillId="0" borderId="21" xfId="6" applyFont="1" applyBorder="1"/>
    <xf numFmtId="0" fontId="16" fillId="7" borderId="0" xfId="19" applyFont="1" applyFill="1"/>
    <xf numFmtId="0" fontId="17" fillId="0" borderId="0" xfId="7" applyFont="1" applyAlignment="1">
      <alignment horizontal="center"/>
    </xf>
    <xf numFmtId="0" fontId="2" fillId="0" borderId="0" xfId="19"/>
    <xf numFmtId="0" fontId="2" fillId="0" borderId="19" xfId="20" applyBorder="1" applyAlignment="1">
      <alignment horizontal="center"/>
    </xf>
    <xf numFmtId="0" fontId="2" fillId="0" borderId="4" xfId="20" applyBorder="1"/>
    <xf numFmtId="0" fontId="2" fillId="0" borderId="4" xfId="20" applyBorder="1" applyAlignment="1">
      <alignment horizontal="center"/>
    </xf>
    <xf numFmtId="44" fontId="2" fillId="0" borderId="25" xfId="20" quotePrefix="1" applyNumberFormat="1" applyBorder="1"/>
    <xf numFmtId="0" fontId="2" fillId="0" borderId="26" xfId="20" applyBorder="1"/>
    <xf numFmtId="0" fontId="2" fillId="0" borderId="26" xfId="20" applyBorder="1" applyAlignment="1">
      <alignment horizontal="center"/>
    </xf>
    <xf numFmtId="44" fontId="2" fillId="0" borderId="27" xfId="20" applyNumberFormat="1" applyBorder="1"/>
    <xf numFmtId="16" fontId="2" fillId="0" borderId="28" xfId="19" applyNumberFormat="1" applyBorder="1" applyAlignment="1">
      <alignment horizontal="center"/>
    </xf>
    <xf numFmtId="44" fontId="2" fillId="0" borderId="4" xfId="20" quotePrefix="1" applyNumberFormat="1" applyBorder="1"/>
    <xf numFmtId="0" fontId="11" fillId="0" borderId="23" xfId="19" applyFont="1" applyBorder="1" applyAlignment="1">
      <alignment horizontal="center"/>
    </xf>
    <xf numFmtId="16" fontId="2" fillId="0" borderId="29" xfId="19" applyNumberFormat="1" applyBorder="1" applyAlignment="1">
      <alignment horizontal="center"/>
    </xf>
    <xf numFmtId="0" fontId="17" fillId="10" borderId="3" xfId="19" applyFont="1" applyFill="1" applyBorder="1" applyAlignment="1">
      <alignment horizontal="left"/>
    </xf>
    <xf numFmtId="44" fontId="2" fillId="0" borderId="30" xfId="20" applyNumberFormat="1" applyBorder="1"/>
    <xf numFmtId="0" fontId="2" fillId="0" borderId="26" xfId="20" applyBorder="1" applyAlignment="1">
      <alignment horizontal="left"/>
    </xf>
    <xf numFmtId="44" fontId="2" fillId="0" borderId="26" xfId="20" applyNumberFormat="1" applyBorder="1" applyAlignment="1">
      <alignment horizontal="center"/>
    </xf>
    <xf numFmtId="0" fontId="11" fillId="0" borderId="24" xfId="19" applyFont="1" applyBorder="1" applyAlignment="1">
      <alignment horizontal="center"/>
    </xf>
    <xf numFmtId="0" fontId="18" fillId="8" borderId="3" xfId="19" applyFont="1" applyFill="1" applyBorder="1" applyAlignment="1">
      <alignment horizontal="left"/>
    </xf>
    <xf numFmtId="0" fontId="2" fillId="0" borderId="4" xfId="20" applyBorder="1" applyAlignment="1">
      <alignment wrapText="1"/>
    </xf>
    <xf numFmtId="0" fontId="2" fillId="0" borderId="0" xfId="20" applyAlignment="1">
      <alignment horizontal="center"/>
    </xf>
    <xf numFmtId="44" fontId="2" fillId="0" borderId="4" xfId="20" applyNumberFormat="1" applyBorder="1" applyAlignment="1">
      <alignment horizontal="center"/>
    </xf>
    <xf numFmtId="16" fontId="2" fillId="0" borderId="31" xfId="19" applyNumberFormat="1" applyBorder="1" applyAlignment="1">
      <alignment horizontal="center"/>
    </xf>
    <xf numFmtId="44" fontId="0" fillId="7" borderId="12" xfId="21" applyFont="1" applyFill="1" applyBorder="1" applyAlignment="1">
      <alignment horizontal="center"/>
    </xf>
    <xf numFmtId="0" fontId="19" fillId="0" borderId="0" xfId="20" applyFont="1" applyAlignment="1">
      <alignment horizontal="center"/>
    </xf>
    <xf numFmtId="44" fontId="0" fillId="0" borderId="12" xfId="21" applyFont="1" applyFill="1" applyBorder="1" applyAlignment="1">
      <alignment horizontal="center"/>
    </xf>
    <xf numFmtId="0" fontId="20" fillId="0" borderId="20" xfId="19" applyFont="1" applyBorder="1" applyAlignment="1">
      <alignment horizontal="left"/>
    </xf>
    <xf numFmtId="44" fontId="19" fillId="0" borderId="0" xfId="19" applyNumberFormat="1" applyFont="1"/>
    <xf numFmtId="0" fontId="19" fillId="0" borderId="0" xfId="20" applyFont="1"/>
    <xf numFmtId="44" fontId="2" fillId="0" borderId="0" xfId="20" applyNumberFormat="1"/>
    <xf numFmtId="17" fontId="2" fillId="0" borderId="0" xfId="20" applyNumberFormat="1"/>
    <xf numFmtId="44" fontId="19" fillId="9" borderId="0" xfId="19" applyNumberFormat="1" applyFont="1" applyFill="1"/>
    <xf numFmtId="0" fontId="19" fillId="0" borderId="0" xfId="19" applyFont="1"/>
    <xf numFmtId="44" fontId="2" fillId="0" borderId="0" xfId="19" applyNumberFormat="1"/>
    <xf numFmtId="44" fontId="0" fillId="0" borderId="0" xfId="21" applyFont="1"/>
    <xf numFmtId="0" fontId="11" fillId="0" borderId="26" xfId="20" applyFont="1" applyBorder="1"/>
    <xf numFmtId="44" fontId="21" fillId="7" borderId="26" xfId="20" applyNumberFormat="1" applyFont="1" applyFill="1" applyBorder="1"/>
    <xf numFmtId="44" fontId="21" fillId="11" borderId="19" xfId="21" applyFont="1" applyFill="1" applyBorder="1"/>
    <xf numFmtId="0" fontId="2" fillId="0" borderId="22" xfId="20" applyBorder="1"/>
    <xf numFmtId="0" fontId="2" fillId="0" borderId="23" xfId="20" applyBorder="1"/>
    <xf numFmtId="0" fontId="2" fillId="12" borderId="34" xfId="20" applyFill="1" applyBorder="1"/>
    <xf numFmtId="44" fontId="2" fillId="0" borderId="35" xfId="20" applyNumberFormat="1" applyBorder="1"/>
    <xf numFmtId="0" fontId="19" fillId="12" borderId="14" xfId="19" applyFont="1" applyFill="1" applyBorder="1"/>
    <xf numFmtId="44" fontId="2" fillId="0" borderId="36" xfId="19" applyNumberFormat="1" applyBorder="1"/>
    <xf numFmtId="0" fontId="18" fillId="10" borderId="3" xfId="19" applyFont="1" applyFill="1" applyBorder="1" applyAlignment="1">
      <alignment horizontal="left"/>
    </xf>
    <xf numFmtId="0" fontId="2" fillId="0" borderId="0" xfId="20" applyFont="1"/>
    <xf numFmtId="16" fontId="1" fillId="0" borderId="20" xfId="19" applyNumberFormat="1" applyFont="1" applyBorder="1" applyAlignment="1">
      <alignment horizontal="center"/>
    </xf>
    <xf numFmtId="0" fontId="11" fillId="0" borderId="10" xfId="19" applyFont="1" applyBorder="1" applyAlignment="1">
      <alignment horizontal="center"/>
    </xf>
    <xf numFmtId="0" fontId="15" fillId="0" borderId="11" xfId="19" applyFont="1" applyBorder="1" applyAlignment="1">
      <alignment horizontal="center" vertical="center" wrapText="1"/>
    </xf>
    <xf numFmtId="0" fontId="15" fillId="0" borderId="14" xfId="19" applyFont="1" applyBorder="1" applyAlignment="1">
      <alignment horizontal="center" vertical="center" wrapText="1"/>
    </xf>
    <xf numFmtId="0" fontId="15" fillId="0" borderId="12" xfId="19" applyFont="1" applyBorder="1" applyAlignment="1">
      <alignment horizontal="center" vertical="center" wrapText="1"/>
    </xf>
    <xf numFmtId="0" fontId="15" fillId="0" borderId="15" xfId="19" applyFont="1" applyBorder="1" applyAlignment="1">
      <alignment horizontal="center" vertical="center" wrapText="1"/>
    </xf>
    <xf numFmtId="0" fontId="15" fillId="0" borderId="13" xfId="19" applyFont="1" applyBorder="1" applyAlignment="1">
      <alignment horizontal="center" vertical="center" wrapText="1"/>
    </xf>
    <xf numFmtId="0" fontId="15" fillId="0" borderId="16" xfId="19" applyFont="1" applyBorder="1" applyAlignment="1">
      <alignment horizontal="center" vertical="center" wrapText="1"/>
    </xf>
    <xf numFmtId="0" fontId="15" fillId="0" borderId="5" xfId="19" applyFont="1" applyBorder="1" applyAlignment="1">
      <alignment horizontal="center" vertical="center" wrapText="1"/>
    </xf>
    <xf numFmtId="0" fontId="2" fillId="0" borderId="12" xfId="19" applyBorder="1" applyAlignment="1">
      <alignment horizontal="center" vertical="center" wrapText="1"/>
    </xf>
    <xf numFmtId="0" fontId="2" fillId="0" borderId="15" xfId="19" applyBorder="1" applyAlignment="1">
      <alignment horizontal="center" vertical="center" wrapText="1"/>
    </xf>
    <xf numFmtId="0" fontId="2" fillId="0" borderId="22" xfId="20" applyBorder="1" applyAlignment="1">
      <alignment horizontal="center"/>
    </xf>
    <xf numFmtId="0" fontId="2" fillId="0" borderId="23" xfId="20" applyBorder="1" applyAlignment="1">
      <alignment horizontal="center"/>
    </xf>
    <xf numFmtId="0" fontId="2" fillId="0" borderId="24" xfId="20" applyBorder="1" applyAlignment="1">
      <alignment horizontal="center"/>
    </xf>
    <xf numFmtId="0" fontId="19" fillId="8" borderId="32" xfId="20" applyFont="1" applyFill="1" applyBorder="1" applyAlignment="1">
      <alignment horizontal="center"/>
    </xf>
    <xf numFmtId="0" fontId="19" fillId="8" borderId="33" xfId="20" applyFont="1" applyFill="1" applyBorder="1" applyAlignment="1">
      <alignment horizontal="center"/>
    </xf>
    <xf numFmtId="0" fontId="2" fillId="0" borderId="17" xfId="20" applyBorder="1" applyAlignment="1">
      <alignment horizontal="center"/>
    </xf>
    <xf numFmtId="0" fontId="2" fillId="0" borderId="6" xfId="20" applyBorder="1" applyAlignment="1">
      <alignment horizontal="center"/>
    </xf>
    <xf numFmtId="0" fontId="2" fillId="0" borderId="7" xfId="2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11" fillId="0" borderId="0" xfId="18" applyFont="1" applyAlignment="1">
      <alignment horizontal="right"/>
    </xf>
    <xf numFmtId="0" fontId="8" fillId="0" borderId="0" xfId="16" applyFont="1" applyAlignment="1">
      <alignment horizontal="right"/>
    </xf>
  </cellXfs>
  <cellStyles count="22">
    <cellStyle name="Millares" xfId="1" builtinId="3"/>
    <cellStyle name="Millares 2" xfId="9"/>
    <cellStyle name="Millares 3" xfId="10"/>
    <cellStyle name="Millares 4" xfId="3"/>
    <cellStyle name="Moneda 2 2 3" xfId="11"/>
    <cellStyle name="Moneda 2 2 3 2" xfId="8"/>
    <cellStyle name="Moneda 2 2 3 2 2" xfId="21"/>
    <cellStyle name="Normal" xfId="0" builtinId="0"/>
    <cellStyle name="Normal 2" xfId="12"/>
    <cellStyle name="Normal 2 2" xfId="6"/>
    <cellStyle name="Normal 2 2 2 3" xfId="13"/>
    <cellStyle name="Normal 2 2 2 3 2" xfId="4"/>
    <cellStyle name="Normal 2 2 2 3 2 2" xfId="19"/>
    <cellStyle name="Normal 2 3" xfId="14"/>
    <cellStyle name="Normal 2 3 2" xfId="18"/>
    <cellStyle name="Normal 3" xfId="7"/>
    <cellStyle name="Normal 3 4" xfId="15"/>
    <cellStyle name="Normal 3 4 2" xfId="5"/>
    <cellStyle name="Normal 3 4 2 2" xfId="20"/>
    <cellStyle name="Normal 4" xfId="17"/>
    <cellStyle name="Normal 5" xfId="16"/>
    <cellStyle name="Normal 6" xfId="2"/>
  </cellStyles>
  <dxfs count="3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DA1B7357-CF77-4024-BBD3-F6378313A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iget.itc-ac.edu.mx/sistema/sections/view_alumn.php?CveAlumno=15164&amp;CvePrograma=MAC-2020" TargetMode="External"/><Relationship Id="rId13" Type="http://schemas.openxmlformats.org/officeDocument/2006/relationships/hyperlink" Target="https://siget.itc-ac.edu.mx/sistema/sections/view_alumn.php?CveAlumno=15175&amp;CvePrograma=MVIIBN-2020" TargetMode="External"/><Relationship Id="rId3" Type="http://schemas.openxmlformats.org/officeDocument/2006/relationships/hyperlink" Target="https://siget.itc-ac.edu.mx/sistema/sections/view_alumn.php?CveAlumno=16317&amp;CvePrograma=MVIIBN-2022" TargetMode="External"/><Relationship Id="rId7" Type="http://schemas.openxmlformats.org/officeDocument/2006/relationships/hyperlink" Target="https://siget.itc-ac.edu.mx/sistema/sections/view_alumn.php?CveAlumno=15164&amp;CvePrograma=MAC-2020" TargetMode="External"/><Relationship Id="rId12" Type="http://schemas.openxmlformats.org/officeDocument/2006/relationships/hyperlink" Target="https://siget.itc-ac.edu.mx/sistema/sections/view_alumn.php?CveAlumno=15926&amp;CvePrograma=MAC-2022" TargetMode="External"/><Relationship Id="rId2" Type="http://schemas.openxmlformats.org/officeDocument/2006/relationships/hyperlink" Target="https://siget.itc-ac.edu.mx/sistema/sections/view_alumn.php?CveAlumno=15750&amp;CvePrograma=MDCCVF-2021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siget.itc-ac.edu.mx/sistema/sections/view_alumn.php?CveAlumno=15750&amp;CvePrograma=MDCCVF-2021" TargetMode="External"/><Relationship Id="rId6" Type="http://schemas.openxmlformats.org/officeDocument/2006/relationships/hyperlink" Target="https://siget.itc-ac.edu.mx/sistema/sections/view_alumn.php?CveAlumno=15699&amp;CvePrograma=MGP-2022" TargetMode="External"/><Relationship Id="rId11" Type="http://schemas.openxmlformats.org/officeDocument/2006/relationships/hyperlink" Target="https://siget.itc-ac.edu.mx/sistema/sections/view_alumn.php?CveAlumno=16424&amp;CvePrograma=MGP-2022" TargetMode="External"/><Relationship Id="rId5" Type="http://schemas.openxmlformats.org/officeDocument/2006/relationships/hyperlink" Target="https://siget.itc-ac.edu.mx/sistema/sections/view_alumn.php?CveAlumno=15757&amp;CvePrograma=MCVT-2021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siget.itc-ac.edu.mx/sistema/sections/view_alumn.php?CveAlumno=15165&amp;CvePrograma=MAC-2020" TargetMode="External"/><Relationship Id="rId4" Type="http://schemas.openxmlformats.org/officeDocument/2006/relationships/hyperlink" Target="https://siget.itc-ac.edu.mx/sistema/sections/view_alumn.php?CveAlumno=15166&amp;CvePrograma=MAC-2020" TargetMode="External"/><Relationship Id="rId9" Type="http://schemas.openxmlformats.org/officeDocument/2006/relationships/hyperlink" Target="https://siget.itc-ac.edu.mx/sistema/sections/view_alumn.php?CveAlumno=15163&amp;CvePrograma=MAC-2020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9"/>
  <sheetViews>
    <sheetView tabSelected="1" topLeftCell="B16" zoomScale="90" zoomScaleNormal="90" workbookViewId="0">
      <selection activeCell="K33" sqref="K33:L36"/>
    </sheetView>
  </sheetViews>
  <sheetFormatPr baseColWidth="10" defaultColWidth="11.42578125" defaultRowHeight="15" x14ac:dyDescent="0.25"/>
  <cols>
    <col min="1" max="1" width="11.42578125" style="66"/>
    <col min="2" max="2" width="25.28515625" style="66" customWidth="1"/>
    <col min="3" max="3" width="16.28515625" style="66" customWidth="1"/>
    <col min="4" max="5" width="11.42578125" style="66"/>
    <col min="6" max="6" width="29.7109375" style="66" customWidth="1"/>
    <col min="7" max="7" width="29.140625" style="66" customWidth="1"/>
    <col min="8" max="9" width="11.42578125" style="66"/>
    <col min="10" max="10" width="18.5703125" style="66" customWidth="1"/>
    <col min="11" max="11" width="17.5703125" style="66" customWidth="1"/>
    <col min="12" max="13" width="20.28515625" style="66" customWidth="1"/>
    <col min="14" max="14" width="19.7109375" style="66" customWidth="1"/>
    <col min="15" max="16384" width="11.42578125" style="66"/>
  </cols>
  <sheetData>
    <row r="2" spans="1:14" ht="15.75" thickBot="1" x14ac:dyDescent="0.3">
      <c r="A2" s="121" t="s">
        <v>335</v>
      </c>
      <c r="B2" s="121"/>
      <c r="C2" s="121"/>
      <c r="D2" s="121"/>
      <c r="E2" s="121"/>
      <c r="F2" s="121"/>
      <c r="G2" s="121"/>
    </row>
    <row r="3" spans="1:14" ht="15.75" thickBot="1" x14ac:dyDescent="0.3">
      <c r="A3" s="122" t="s">
        <v>336</v>
      </c>
      <c r="B3" s="124" t="s">
        <v>337</v>
      </c>
      <c r="C3" s="124" t="s">
        <v>338</v>
      </c>
      <c r="D3" s="126" t="s">
        <v>339</v>
      </c>
      <c r="E3" s="124" t="s">
        <v>340</v>
      </c>
      <c r="F3" s="129" t="s">
        <v>341</v>
      </c>
      <c r="G3" s="124" t="s">
        <v>342</v>
      </c>
    </row>
    <row r="4" spans="1:14" ht="15.75" thickBot="1" x14ac:dyDescent="0.3">
      <c r="A4" s="123"/>
      <c r="B4" s="125"/>
      <c r="C4" s="125"/>
      <c r="D4" s="127"/>
      <c r="E4" s="128"/>
      <c r="F4" s="130"/>
      <c r="G4" s="128"/>
      <c r="L4" s="136" t="s">
        <v>343</v>
      </c>
      <c r="M4" s="137"/>
      <c r="N4" s="138"/>
    </row>
    <row r="5" spans="1:14" ht="16.5" thickBot="1" x14ac:dyDescent="0.3">
      <c r="A5" s="67" t="s">
        <v>265</v>
      </c>
      <c r="C5" s="68" t="s">
        <v>344</v>
      </c>
      <c r="D5" s="69" t="s">
        <v>345</v>
      </c>
      <c r="E5" s="70" t="s">
        <v>346</v>
      </c>
      <c r="F5" s="71" t="s">
        <v>347</v>
      </c>
      <c r="G5" s="72" t="s">
        <v>348</v>
      </c>
      <c r="L5" s="131" t="s">
        <v>349</v>
      </c>
      <c r="M5" s="132"/>
      <c r="N5" s="133"/>
    </row>
    <row r="6" spans="1:14" ht="16.5" thickBot="1" x14ac:dyDescent="0.3">
      <c r="A6" s="73" t="s">
        <v>350</v>
      </c>
      <c r="B6" s="74"/>
      <c r="C6" s="68" t="s">
        <v>344</v>
      </c>
      <c r="D6" s="75"/>
      <c r="E6" s="70" t="s">
        <v>351</v>
      </c>
      <c r="F6" s="71" t="s">
        <v>352</v>
      </c>
      <c r="G6" s="72" t="s">
        <v>353</v>
      </c>
      <c r="L6" s="76" t="s">
        <v>354</v>
      </c>
      <c r="M6" s="76" t="s">
        <v>355</v>
      </c>
      <c r="N6" s="76" t="s">
        <v>356</v>
      </c>
    </row>
    <row r="7" spans="1:14" ht="16.5" thickBot="1" x14ac:dyDescent="0.3">
      <c r="A7" s="75"/>
      <c r="B7" s="74"/>
      <c r="C7" s="68" t="s">
        <v>344</v>
      </c>
      <c r="D7" s="75"/>
      <c r="E7" s="70" t="s">
        <v>357</v>
      </c>
      <c r="F7" s="71" t="s">
        <v>358</v>
      </c>
      <c r="G7" s="72" t="s">
        <v>359</v>
      </c>
      <c r="L7" s="77"/>
      <c r="M7" s="78"/>
      <c r="N7" s="79"/>
    </row>
    <row r="8" spans="1:14" ht="16.5" thickBot="1" x14ac:dyDescent="0.3">
      <c r="A8" s="75"/>
      <c r="B8" s="74"/>
      <c r="C8" s="68" t="s">
        <v>344</v>
      </c>
      <c r="D8" s="75"/>
      <c r="E8" s="70" t="s">
        <v>360</v>
      </c>
      <c r="F8" s="71" t="s">
        <v>361</v>
      </c>
      <c r="G8" s="72" t="s">
        <v>362</v>
      </c>
      <c r="L8" s="80"/>
      <c r="M8" s="81"/>
      <c r="N8" s="82"/>
    </row>
    <row r="9" spans="1:14" ht="16.5" thickBot="1" x14ac:dyDescent="0.3">
      <c r="A9" s="75"/>
      <c r="B9" s="74"/>
      <c r="C9" s="68" t="s">
        <v>344</v>
      </c>
      <c r="D9" s="75"/>
      <c r="E9" s="83" t="s">
        <v>363</v>
      </c>
      <c r="F9" s="71" t="s">
        <v>364</v>
      </c>
      <c r="G9" s="72" t="s">
        <v>365</v>
      </c>
      <c r="L9" s="77" t="s">
        <v>366</v>
      </c>
      <c r="M9" s="78">
        <v>15</v>
      </c>
      <c r="N9" s="84">
        <f>C27</f>
        <v>24465.259259259259</v>
      </c>
    </row>
    <row r="10" spans="1:14" ht="16.5" thickBot="1" x14ac:dyDescent="0.3">
      <c r="A10" s="75"/>
      <c r="B10" s="74"/>
      <c r="C10" s="68" t="s">
        <v>344</v>
      </c>
      <c r="D10" s="85" t="s">
        <v>367</v>
      </c>
      <c r="E10" s="86" t="s">
        <v>368</v>
      </c>
      <c r="F10" s="87" t="s">
        <v>369</v>
      </c>
      <c r="G10" s="72" t="s">
        <v>370</v>
      </c>
      <c r="L10" s="77" t="s">
        <v>252</v>
      </c>
      <c r="M10" s="78">
        <v>15</v>
      </c>
      <c r="N10" s="88">
        <f>C58</f>
        <v>6470.1792592592583</v>
      </c>
    </row>
    <row r="11" spans="1:14" ht="16.5" thickBot="1" x14ac:dyDescent="0.3">
      <c r="A11" s="75"/>
      <c r="B11" s="74"/>
      <c r="C11" s="68" t="s">
        <v>344</v>
      </c>
      <c r="D11" s="75"/>
      <c r="E11" s="70" t="s">
        <v>371</v>
      </c>
      <c r="F11" s="87" t="s">
        <v>372</v>
      </c>
      <c r="G11" s="72" t="s">
        <v>373</v>
      </c>
      <c r="L11" s="77" t="s">
        <v>257</v>
      </c>
      <c r="M11" s="78">
        <v>15</v>
      </c>
      <c r="N11" s="88">
        <f>C86</f>
        <v>-805</v>
      </c>
    </row>
    <row r="12" spans="1:14" ht="16.5" thickBot="1" x14ac:dyDescent="0.3">
      <c r="A12" s="75"/>
      <c r="B12" s="74"/>
      <c r="C12" s="68" t="s">
        <v>344</v>
      </c>
      <c r="D12" s="75"/>
      <c r="E12" s="70" t="s">
        <v>374</v>
      </c>
      <c r="F12" s="87" t="s">
        <v>375</v>
      </c>
      <c r="G12" s="72" t="s">
        <v>376</v>
      </c>
      <c r="L12" s="89" t="s">
        <v>332</v>
      </c>
      <c r="M12" s="81">
        <v>15</v>
      </c>
      <c r="N12" s="90">
        <f>C117</f>
        <v>-1853.13</v>
      </c>
    </row>
    <row r="13" spans="1:14" ht="16.5" thickBot="1" x14ac:dyDescent="0.3">
      <c r="A13" s="75"/>
      <c r="B13" s="74"/>
      <c r="C13" s="68" t="s">
        <v>344</v>
      </c>
      <c r="D13" s="75"/>
      <c r="E13" s="70" t="s">
        <v>377</v>
      </c>
      <c r="F13" s="87" t="s">
        <v>378</v>
      </c>
      <c r="G13" s="72" t="s">
        <v>379</v>
      </c>
      <c r="L13" s="77" t="s">
        <v>268</v>
      </c>
      <c r="M13" s="78">
        <v>9</v>
      </c>
      <c r="N13" s="88">
        <f>C157</f>
        <v>7079.6840740740745</v>
      </c>
    </row>
    <row r="14" spans="1:14" ht="16.5" thickBot="1" x14ac:dyDescent="0.3">
      <c r="A14" s="75"/>
      <c r="B14" s="74"/>
      <c r="C14" s="68" t="s">
        <v>344</v>
      </c>
      <c r="D14" s="91" t="s">
        <v>380</v>
      </c>
      <c r="E14" s="70" t="s">
        <v>381</v>
      </c>
      <c r="F14" s="92" t="s">
        <v>382</v>
      </c>
      <c r="G14" s="72" t="s">
        <v>383</v>
      </c>
      <c r="L14" s="93" t="s">
        <v>258</v>
      </c>
      <c r="M14" s="94">
        <v>9</v>
      </c>
      <c r="N14" s="95">
        <f>C190</f>
        <v>-980</v>
      </c>
    </row>
    <row r="15" spans="1:14" ht="16.5" thickBot="1" x14ac:dyDescent="0.3">
      <c r="A15" s="75"/>
      <c r="B15" s="74"/>
      <c r="C15" s="68" t="s">
        <v>344</v>
      </c>
      <c r="D15" s="75"/>
      <c r="E15" s="83" t="s">
        <v>384</v>
      </c>
      <c r="F15" s="92" t="s">
        <v>385</v>
      </c>
      <c r="G15" s="72" t="s">
        <v>386</v>
      </c>
      <c r="L15" s="93" t="s">
        <v>387</v>
      </c>
      <c r="M15" s="78">
        <v>9</v>
      </c>
      <c r="N15" s="79">
        <f>C225</f>
        <v>-2823.81</v>
      </c>
    </row>
    <row r="16" spans="1:14" ht="16.5" thickBot="1" x14ac:dyDescent="0.3">
      <c r="A16" s="75"/>
      <c r="B16" s="74"/>
      <c r="C16" s="68" t="s">
        <v>344</v>
      </c>
      <c r="D16" s="75"/>
      <c r="E16" s="96" t="s">
        <v>388</v>
      </c>
      <c r="F16" s="92" t="s">
        <v>389</v>
      </c>
      <c r="G16" s="72" t="s">
        <v>390</v>
      </c>
      <c r="L16" s="93" t="s">
        <v>263</v>
      </c>
      <c r="M16" s="78">
        <v>9</v>
      </c>
      <c r="N16" s="79">
        <f>C264</f>
        <v>5991.8725925925919</v>
      </c>
    </row>
    <row r="17" spans="1:14" ht="16.5" thickBot="1" x14ac:dyDescent="0.3">
      <c r="A17" s="75"/>
      <c r="B17" s="74"/>
      <c r="C17" s="68" t="s">
        <v>344</v>
      </c>
      <c r="D17" s="75"/>
      <c r="E17" s="70" t="s">
        <v>391</v>
      </c>
      <c r="F17" s="92" t="s">
        <v>392</v>
      </c>
      <c r="G17" s="72" t="s">
        <v>393</v>
      </c>
      <c r="L17" s="80" t="s">
        <v>289</v>
      </c>
      <c r="M17" s="81">
        <v>8</v>
      </c>
      <c r="N17" s="82">
        <f>C300</f>
        <v>2612.3951851851853</v>
      </c>
    </row>
    <row r="18" spans="1:14" ht="16.5" thickBot="1" x14ac:dyDescent="0.3">
      <c r="A18" s="75"/>
      <c r="B18" s="74"/>
      <c r="C18" s="68" t="s">
        <v>344</v>
      </c>
      <c r="D18" s="75"/>
      <c r="E18" s="70" t="s">
        <v>395</v>
      </c>
      <c r="F18" s="92" t="s">
        <v>396</v>
      </c>
      <c r="G18" s="72" t="s">
        <v>397</v>
      </c>
      <c r="K18" s="98"/>
      <c r="L18" s="93" t="s">
        <v>330</v>
      </c>
      <c r="M18" s="78">
        <v>3</v>
      </c>
      <c r="N18" s="79">
        <f>C332</f>
        <v>-2965</v>
      </c>
    </row>
    <row r="19" spans="1:14" ht="15.75" x14ac:dyDescent="0.25">
      <c r="A19" s="75"/>
      <c r="B19" s="74" t="s">
        <v>394</v>
      </c>
      <c r="C19" s="97">
        <v>14232</v>
      </c>
      <c r="D19" s="75"/>
      <c r="E19" s="120" t="s">
        <v>509</v>
      </c>
      <c r="F19" s="92"/>
      <c r="G19" s="72" t="s">
        <v>510</v>
      </c>
      <c r="L19" s="93" t="s">
        <v>331</v>
      </c>
      <c r="M19" s="78">
        <v>3</v>
      </c>
      <c r="N19" s="79">
        <f>C404</f>
        <v>3335.3544444444442</v>
      </c>
    </row>
    <row r="20" spans="1:14" ht="15.75" x14ac:dyDescent="0.25">
      <c r="A20" s="75"/>
      <c r="B20" s="75"/>
      <c r="C20" s="101">
        <f>SUM(C5:C19)</f>
        <v>14232</v>
      </c>
      <c r="D20" s="75"/>
      <c r="E20" s="75"/>
      <c r="F20" s="75"/>
      <c r="G20" s="75"/>
      <c r="K20" s="102"/>
      <c r="L20" s="93" t="s">
        <v>279</v>
      </c>
      <c r="M20" s="78">
        <v>3</v>
      </c>
      <c r="N20" s="79">
        <f>C439</f>
        <v>8884.7944444444438</v>
      </c>
    </row>
    <row r="21" spans="1:14" ht="15.75" x14ac:dyDescent="0.25">
      <c r="A21" s="75"/>
      <c r="B21" s="75"/>
      <c r="C21" s="101"/>
      <c r="D21" s="75"/>
      <c r="E21" s="75"/>
      <c r="F21" s="75"/>
      <c r="G21" s="75"/>
      <c r="L21" s="93" t="s">
        <v>315</v>
      </c>
      <c r="M21" s="78">
        <v>3</v>
      </c>
      <c r="N21" s="79">
        <f>C368</f>
        <v>13720.909629629628</v>
      </c>
    </row>
    <row r="22" spans="1:14" ht="15.75" thickBot="1" x14ac:dyDescent="0.3">
      <c r="C22" s="103"/>
      <c r="L22" s="80"/>
      <c r="M22" s="81"/>
      <c r="N22" s="82"/>
    </row>
    <row r="23" spans="1:14" ht="15.75" x14ac:dyDescent="0.25">
      <c r="B23" s="104"/>
      <c r="C23" s="105">
        <f>'DATOS ALUMNOS'!G16</f>
        <v>37010</v>
      </c>
      <c r="D23" s="75"/>
      <c r="E23" s="75"/>
      <c r="F23" s="75"/>
      <c r="G23" s="75"/>
      <c r="K23" s="106"/>
      <c r="L23" s="93" t="s">
        <v>398</v>
      </c>
      <c r="M23" s="78"/>
      <c r="N23" s="79"/>
    </row>
    <row r="24" spans="1:14" ht="15.75" thickBot="1" x14ac:dyDescent="0.3">
      <c r="B24" s="66" t="s">
        <v>399</v>
      </c>
      <c r="C24" s="107">
        <f>+C23-C19</f>
        <v>22778</v>
      </c>
      <c r="D24" s="75"/>
      <c r="E24" s="75"/>
      <c r="F24" s="75"/>
      <c r="G24" s="75"/>
      <c r="L24" s="80" t="s">
        <v>400</v>
      </c>
      <c r="M24" s="81"/>
      <c r="N24" s="82"/>
    </row>
    <row r="25" spans="1:14" ht="19.5" thickBot="1" x14ac:dyDescent="0.35">
      <c r="B25" s="66" t="s">
        <v>401</v>
      </c>
      <c r="C25" s="108">
        <f>+C24/1.08</f>
        <v>21090.740740740741</v>
      </c>
      <c r="D25" s="75"/>
      <c r="E25" s="75"/>
      <c r="F25" s="75"/>
      <c r="G25" s="75"/>
      <c r="K25" s="106"/>
      <c r="L25" s="109" t="s">
        <v>402</v>
      </c>
      <c r="N25" s="110">
        <f>SUM(N7:N24)</f>
        <v>63133.508888888879</v>
      </c>
    </row>
    <row r="26" spans="1:14" ht="16.5" thickBot="1" x14ac:dyDescent="0.3">
      <c r="B26" s="66" t="s">
        <v>403</v>
      </c>
      <c r="C26" s="108">
        <f>+C25*0.16</f>
        <v>3374.5185185185187</v>
      </c>
      <c r="D26" s="75"/>
      <c r="E26" s="75"/>
      <c r="F26" s="75"/>
      <c r="G26" s="75"/>
      <c r="K26" s="106"/>
      <c r="L26" s="106"/>
    </row>
    <row r="27" spans="1:14" ht="19.5" thickBot="1" x14ac:dyDescent="0.35">
      <c r="A27" s="102"/>
      <c r="B27" s="102" t="s">
        <v>404</v>
      </c>
      <c r="C27" s="111">
        <f>+C25+C26</f>
        <v>24465.259259259259</v>
      </c>
      <c r="D27" s="75"/>
      <c r="E27" s="75"/>
      <c r="F27" s="75"/>
      <c r="G27" s="75"/>
      <c r="K27" s="106"/>
      <c r="L27" s="106"/>
    </row>
    <row r="28" spans="1:14" ht="16.5" thickBot="1" x14ac:dyDescent="0.3">
      <c r="K28" s="106"/>
      <c r="L28" s="106"/>
    </row>
    <row r="29" spans="1:14" s="113" customFormat="1" ht="6.75" customHeight="1" thickBot="1" x14ac:dyDescent="0.3">
      <c r="A29" s="112"/>
    </row>
    <row r="33" spans="1:12" ht="16.5" thickBot="1" x14ac:dyDescent="0.3">
      <c r="A33" s="121" t="s">
        <v>405</v>
      </c>
      <c r="B33" s="121"/>
      <c r="C33" s="121"/>
      <c r="D33" s="121"/>
      <c r="E33" s="121"/>
      <c r="F33" s="121"/>
      <c r="G33" s="121"/>
      <c r="K33" s="134" t="s">
        <v>406</v>
      </c>
      <c r="L33" s="135"/>
    </row>
    <row r="34" spans="1:12" x14ac:dyDescent="0.25">
      <c r="A34" s="122" t="s">
        <v>336</v>
      </c>
      <c r="B34" s="124" t="s">
        <v>337</v>
      </c>
      <c r="C34" s="124" t="s">
        <v>338</v>
      </c>
      <c r="D34" s="126" t="s">
        <v>339</v>
      </c>
      <c r="E34" s="124" t="s">
        <v>340</v>
      </c>
      <c r="F34" s="129" t="s">
        <v>341</v>
      </c>
      <c r="G34" s="124" t="s">
        <v>342</v>
      </c>
      <c r="K34" s="114" t="s">
        <v>407</v>
      </c>
      <c r="L34" s="115">
        <f>N25/1.16</f>
        <v>54425.438697318001</v>
      </c>
    </row>
    <row r="35" spans="1:12" ht="15.75" thickBot="1" x14ac:dyDescent="0.3">
      <c r="A35" s="123"/>
      <c r="B35" s="125"/>
      <c r="C35" s="125"/>
      <c r="D35" s="127"/>
      <c r="E35" s="128"/>
      <c r="F35" s="130"/>
      <c r="G35" s="128"/>
      <c r="K35" s="114" t="s">
        <v>408</v>
      </c>
      <c r="L35" s="115">
        <f>L34*0.16</f>
        <v>8708.0701915708796</v>
      </c>
    </row>
    <row r="36" spans="1:12" ht="16.5" thickBot="1" x14ac:dyDescent="0.3">
      <c r="A36" s="67" t="s">
        <v>252</v>
      </c>
      <c r="C36" s="68" t="s">
        <v>344</v>
      </c>
      <c r="D36" s="69" t="s">
        <v>345</v>
      </c>
      <c r="E36" s="70" t="s">
        <v>346</v>
      </c>
      <c r="F36" s="71" t="s">
        <v>409</v>
      </c>
      <c r="G36" s="72" t="s">
        <v>348</v>
      </c>
      <c r="K36" s="116" t="s">
        <v>285</v>
      </c>
      <c r="L36" s="117">
        <f>SUM(L34:L35)</f>
        <v>63133.508888888879</v>
      </c>
    </row>
    <row r="37" spans="1:12" ht="16.5" thickBot="1" x14ac:dyDescent="0.3">
      <c r="A37" s="73" t="s">
        <v>350</v>
      </c>
      <c r="B37" s="74"/>
      <c r="C37" s="68" t="s">
        <v>344</v>
      </c>
      <c r="D37" s="75"/>
      <c r="E37" s="70" t="s">
        <v>351</v>
      </c>
      <c r="F37" s="71" t="s">
        <v>410</v>
      </c>
      <c r="G37" s="72" t="s">
        <v>353</v>
      </c>
    </row>
    <row r="38" spans="1:12" ht="16.5" thickBot="1" x14ac:dyDescent="0.3">
      <c r="A38" s="75"/>
      <c r="B38" s="74"/>
      <c r="C38" s="68" t="s">
        <v>344</v>
      </c>
      <c r="D38" s="75"/>
      <c r="E38" s="70" t="s">
        <v>357</v>
      </c>
      <c r="F38" s="71" t="s">
        <v>411</v>
      </c>
      <c r="G38" s="72" t="s">
        <v>359</v>
      </c>
    </row>
    <row r="39" spans="1:12" ht="16.5" thickBot="1" x14ac:dyDescent="0.3">
      <c r="A39" s="75"/>
      <c r="B39" s="74"/>
      <c r="C39" s="68" t="s">
        <v>344</v>
      </c>
      <c r="D39" s="75"/>
      <c r="E39" s="70" t="s">
        <v>360</v>
      </c>
      <c r="F39" s="71" t="s">
        <v>412</v>
      </c>
      <c r="G39" s="72" t="s">
        <v>362</v>
      </c>
    </row>
    <row r="40" spans="1:12" ht="16.5" thickBot="1" x14ac:dyDescent="0.3">
      <c r="A40" s="75"/>
      <c r="B40" s="74"/>
      <c r="C40" s="68" t="s">
        <v>344</v>
      </c>
      <c r="D40" s="75"/>
      <c r="E40" s="83" t="s">
        <v>363</v>
      </c>
      <c r="F40" s="71" t="s">
        <v>413</v>
      </c>
      <c r="G40" s="72" t="s">
        <v>365</v>
      </c>
    </row>
    <row r="41" spans="1:12" ht="16.5" thickBot="1" x14ac:dyDescent="0.3">
      <c r="A41" s="75"/>
      <c r="B41" s="74"/>
      <c r="C41" s="68" t="s">
        <v>344</v>
      </c>
      <c r="D41" s="85" t="s">
        <v>367</v>
      </c>
      <c r="E41" s="86" t="s">
        <v>368</v>
      </c>
      <c r="F41" s="87" t="s">
        <v>414</v>
      </c>
      <c r="G41" s="72" t="s">
        <v>370</v>
      </c>
    </row>
    <row r="42" spans="1:12" ht="16.5" thickBot="1" x14ac:dyDescent="0.3">
      <c r="A42" s="75"/>
      <c r="B42" s="74"/>
      <c r="C42" s="68" t="s">
        <v>344</v>
      </c>
      <c r="D42" s="75"/>
      <c r="E42" s="70" t="s">
        <v>371</v>
      </c>
      <c r="F42" s="87" t="s">
        <v>415</v>
      </c>
      <c r="G42" s="72" t="s">
        <v>373</v>
      </c>
    </row>
    <row r="43" spans="1:12" ht="16.5" thickBot="1" x14ac:dyDescent="0.3">
      <c r="A43" s="75"/>
      <c r="B43" s="74"/>
      <c r="C43" s="68" t="s">
        <v>344</v>
      </c>
      <c r="D43" s="75"/>
      <c r="E43" s="70" t="s">
        <v>374</v>
      </c>
      <c r="F43" s="87" t="s">
        <v>416</v>
      </c>
      <c r="G43" s="72" t="s">
        <v>376</v>
      </c>
    </row>
    <row r="44" spans="1:12" ht="16.5" thickBot="1" x14ac:dyDescent="0.3">
      <c r="A44" s="75"/>
      <c r="B44" s="74"/>
      <c r="C44" s="68" t="s">
        <v>344</v>
      </c>
      <c r="D44" s="75"/>
      <c r="E44" s="70" t="s">
        <v>377</v>
      </c>
      <c r="F44" s="87" t="s">
        <v>417</v>
      </c>
      <c r="G44" s="72" t="s">
        <v>379</v>
      </c>
    </row>
    <row r="45" spans="1:12" ht="16.5" thickBot="1" x14ac:dyDescent="0.3">
      <c r="A45" s="75"/>
      <c r="B45" s="74"/>
      <c r="C45" s="68" t="s">
        <v>344</v>
      </c>
      <c r="D45" s="91" t="s">
        <v>380</v>
      </c>
      <c r="E45" s="70" t="s">
        <v>381</v>
      </c>
      <c r="F45" s="92" t="s">
        <v>418</v>
      </c>
      <c r="G45" s="72" t="s">
        <v>383</v>
      </c>
    </row>
    <row r="46" spans="1:12" ht="16.5" thickBot="1" x14ac:dyDescent="0.3">
      <c r="A46" s="75"/>
      <c r="B46" s="74"/>
      <c r="C46" s="68" t="s">
        <v>344</v>
      </c>
      <c r="D46" s="75"/>
      <c r="E46" s="83" t="s">
        <v>384</v>
      </c>
      <c r="F46" s="92" t="s">
        <v>419</v>
      </c>
      <c r="G46" s="72" t="s">
        <v>386</v>
      </c>
    </row>
    <row r="47" spans="1:12" ht="16.5" thickBot="1" x14ac:dyDescent="0.3">
      <c r="A47" s="75"/>
      <c r="B47" s="74"/>
      <c r="C47" s="68" t="s">
        <v>344</v>
      </c>
      <c r="D47" s="75"/>
      <c r="E47" s="96" t="s">
        <v>388</v>
      </c>
      <c r="F47" s="92" t="s">
        <v>420</v>
      </c>
      <c r="G47" s="72" t="s">
        <v>390</v>
      </c>
    </row>
    <row r="48" spans="1:12" ht="16.5" thickBot="1" x14ac:dyDescent="0.3">
      <c r="A48" s="75"/>
      <c r="B48" s="74"/>
      <c r="C48" s="68" t="s">
        <v>344</v>
      </c>
      <c r="D48" s="75"/>
      <c r="E48" s="70" t="s">
        <v>391</v>
      </c>
      <c r="F48" s="92" t="s">
        <v>421</v>
      </c>
      <c r="G48" s="72" t="s">
        <v>393</v>
      </c>
    </row>
    <row r="49" spans="1:7" ht="16.5" thickBot="1" x14ac:dyDescent="0.3">
      <c r="A49" s="75"/>
      <c r="B49" s="74"/>
      <c r="C49" s="68" t="s">
        <v>344</v>
      </c>
      <c r="D49" s="75"/>
      <c r="E49" s="70" t="s">
        <v>395</v>
      </c>
      <c r="F49" s="92" t="s">
        <v>422</v>
      </c>
      <c r="G49" s="72" t="s">
        <v>397</v>
      </c>
    </row>
    <row r="50" spans="1:7" ht="15.75" x14ac:dyDescent="0.25">
      <c r="A50" s="75"/>
      <c r="B50" s="74" t="s">
        <v>394</v>
      </c>
      <c r="C50" s="97">
        <v>10313.040000000001</v>
      </c>
      <c r="D50" s="75"/>
      <c r="E50" s="120" t="s">
        <v>509</v>
      </c>
      <c r="F50" s="92"/>
      <c r="G50" s="72" t="s">
        <v>510</v>
      </c>
    </row>
    <row r="51" spans="1:7" ht="15.75" x14ac:dyDescent="0.25">
      <c r="A51" s="75"/>
      <c r="B51" s="75"/>
      <c r="C51" s="101">
        <f>SUM(C36:C50)</f>
        <v>10313.040000000001</v>
      </c>
      <c r="D51" s="75"/>
      <c r="E51" s="75"/>
      <c r="F51" s="75"/>
      <c r="G51" s="75"/>
    </row>
    <row r="52" spans="1:7" ht="15.75" x14ac:dyDescent="0.25">
      <c r="A52" s="75"/>
      <c r="B52" s="75"/>
      <c r="C52" s="101"/>
      <c r="D52" s="75"/>
      <c r="E52" s="75"/>
      <c r="F52" s="75"/>
      <c r="G52" s="75"/>
    </row>
    <row r="53" spans="1:7" x14ac:dyDescent="0.25">
      <c r="C53" s="103"/>
    </row>
    <row r="54" spans="1:7" ht="15.75" x14ac:dyDescent="0.25">
      <c r="B54" s="104"/>
      <c r="C54" s="105">
        <f>'DATOS ALUMNOS'!G46</f>
        <v>16337</v>
      </c>
      <c r="D54" s="75"/>
      <c r="E54" s="75"/>
      <c r="F54" s="75"/>
      <c r="G54" s="75"/>
    </row>
    <row r="55" spans="1:7" x14ac:dyDescent="0.25">
      <c r="B55" s="66" t="s">
        <v>399</v>
      </c>
      <c r="C55" s="107">
        <f>+C54-C50</f>
        <v>6023.9599999999991</v>
      </c>
      <c r="D55" s="75"/>
      <c r="E55" s="75"/>
      <c r="F55" s="75"/>
      <c r="G55" s="75"/>
    </row>
    <row r="56" spans="1:7" x14ac:dyDescent="0.25">
      <c r="B56" s="66" t="s">
        <v>401</v>
      </c>
      <c r="C56" s="108">
        <f>+C55/1.08</f>
        <v>5577.74074074074</v>
      </c>
      <c r="D56" s="75"/>
      <c r="E56" s="75"/>
      <c r="F56" s="75"/>
      <c r="G56" s="75"/>
    </row>
    <row r="57" spans="1:7" ht="15.75" thickBot="1" x14ac:dyDescent="0.3">
      <c r="B57" s="66" t="s">
        <v>403</v>
      </c>
      <c r="C57" s="108">
        <f>+C56*0.16</f>
        <v>892.43851851851844</v>
      </c>
      <c r="D57" s="75"/>
      <c r="E57" s="75"/>
      <c r="F57" s="75"/>
      <c r="G57" s="75"/>
    </row>
    <row r="58" spans="1:7" ht="19.5" thickBot="1" x14ac:dyDescent="0.35">
      <c r="A58" s="102"/>
      <c r="B58" s="102" t="s">
        <v>404</v>
      </c>
      <c r="C58" s="111">
        <f>+C56+C57</f>
        <v>6470.1792592592583</v>
      </c>
      <c r="D58" s="75"/>
      <c r="E58" s="75"/>
      <c r="F58" s="75"/>
      <c r="G58" s="75"/>
    </row>
    <row r="59" spans="1:7" ht="15.75" thickBot="1" x14ac:dyDescent="0.3"/>
    <row r="60" spans="1:7" s="113" customFormat="1" ht="6.75" customHeight="1" thickBot="1" x14ac:dyDescent="0.3">
      <c r="A60" s="112"/>
    </row>
    <row r="64" spans="1:7" ht="15.75" thickBot="1" x14ac:dyDescent="0.3">
      <c r="A64" s="121" t="s">
        <v>423</v>
      </c>
      <c r="B64" s="121"/>
      <c r="C64" s="121"/>
      <c r="D64" s="121"/>
      <c r="E64" s="121"/>
      <c r="F64" s="121"/>
      <c r="G64" s="121"/>
    </row>
    <row r="65" spans="1:7" x14ac:dyDescent="0.25">
      <c r="A65" s="122" t="s">
        <v>336</v>
      </c>
      <c r="B65" s="124" t="s">
        <v>337</v>
      </c>
      <c r="C65" s="124" t="s">
        <v>338</v>
      </c>
      <c r="D65" s="126" t="s">
        <v>339</v>
      </c>
      <c r="E65" s="124" t="s">
        <v>340</v>
      </c>
      <c r="F65" s="129" t="s">
        <v>341</v>
      </c>
      <c r="G65" s="124" t="s">
        <v>342</v>
      </c>
    </row>
    <row r="66" spans="1:7" ht="15.75" thickBot="1" x14ac:dyDescent="0.3">
      <c r="A66" s="123"/>
      <c r="B66" s="125"/>
      <c r="C66" s="125"/>
      <c r="D66" s="127"/>
      <c r="E66" s="128"/>
      <c r="F66" s="130"/>
      <c r="G66" s="128"/>
    </row>
    <row r="67" spans="1:7" ht="16.5" thickBot="1" x14ac:dyDescent="0.3">
      <c r="A67" s="67" t="s">
        <v>257</v>
      </c>
      <c r="C67" s="68" t="s">
        <v>344</v>
      </c>
      <c r="D67" s="69" t="s">
        <v>345</v>
      </c>
      <c r="E67" s="70" t="s">
        <v>346</v>
      </c>
      <c r="F67" s="71" t="s">
        <v>424</v>
      </c>
      <c r="G67" s="72" t="s">
        <v>348</v>
      </c>
    </row>
    <row r="68" spans="1:7" ht="16.5" thickBot="1" x14ac:dyDescent="0.3">
      <c r="A68" s="73" t="s">
        <v>350</v>
      </c>
      <c r="B68" s="74"/>
      <c r="C68" s="68" t="s">
        <v>344</v>
      </c>
      <c r="D68" s="75"/>
      <c r="E68" s="70" t="s">
        <v>351</v>
      </c>
      <c r="F68" s="71" t="s">
        <v>425</v>
      </c>
      <c r="G68" s="72" t="s">
        <v>353</v>
      </c>
    </row>
    <row r="69" spans="1:7" ht="16.5" thickBot="1" x14ac:dyDescent="0.3">
      <c r="A69" s="75"/>
      <c r="B69" s="74"/>
      <c r="C69" s="68" t="s">
        <v>344</v>
      </c>
      <c r="D69" s="75"/>
      <c r="E69" s="70" t="s">
        <v>357</v>
      </c>
      <c r="F69" s="71" t="s">
        <v>426</v>
      </c>
      <c r="G69" s="72" t="s">
        <v>359</v>
      </c>
    </row>
    <row r="70" spans="1:7" ht="16.5" thickBot="1" x14ac:dyDescent="0.3">
      <c r="A70" s="75"/>
      <c r="B70" s="74"/>
      <c r="C70" s="68" t="s">
        <v>344</v>
      </c>
      <c r="D70" s="75"/>
      <c r="E70" s="70" t="s">
        <v>360</v>
      </c>
      <c r="F70" s="71" t="s">
        <v>427</v>
      </c>
      <c r="G70" s="72" t="s">
        <v>362</v>
      </c>
    </row>
    <row r="71" spans="1:7" ht="16.5" thickBot="1" x14ac:dyDescent="0.3">
      <c r="A71" s="75"/>
      <c r="B71" s="74"/>
      <c r="C71" s="68" t="s">
        <v>344</v>
      </c>
      <c r="D71" s="75"/>
      <c r="E71" s="83" t="s">
        <v>363</v>
      </c>
      <c r="F71" s="71" t="s">
        <v>428</v>
      </c>
      <c r="G71" s="72" t="s">
        <v>365</v>
      </c>
    </row>
    <row r="72" spans="1:7" ht="16.5" thickBot="1" x14ac:dyDescent="0.3">
      <c r="A72" s="75"/>
      <c r="B72" s="74"/>
      <c r="C72" s="68" t="s">
        <v>344</v>
      </c>
      <c r="D72" s="85" t="s">
        <v>367</v>
      </c>
      <c r="E72" s="86" t="s">
        <v>368</v>
      </c>
      <c r="F72" s="87" t="s">
        <v>429</v>
      </c>
      <c r="G72" s="72" t="s">
        <v>370</v>
      </c>
    </row>
    <row r="73" spans="1:7" ht="16.5" thickBot="1" x14ac:dyDescent="0.3">
      <c r="A73" s="75"/>
      <c r="B73" s="74"/>
      <c r="C73" s="68" t="s">
        <v>344</v>
      </c>
      <c r="D73" s="75"/>
      <c r="E73" s="70" t="s">
        <v>371</v>
      </c>
      <c r="F73" s="87" t="s">
        <v>430</v>
      </c>
      <c r="G73" s="72" t="s">
        <v>373</v>
      </c>
    </row>
    <row r="74" spans="1:7" ht="16.5" thickBot="1" x14ac:dyDescent="0.3">
      <c r="A74" s="75"/>
      <c r="B74" s="74"/>
      <c r="C74" s="68" t="s">
        <v>344</v>
      </c>
      <c r="D74" s="75"/>
      <c r="E74" s="70" t="s">
        <v>374</v>
      </c>
      <c r="F74" s="87" t="s">
        <v>431</v>
      </c>
      <c r="G74" s="72" t="s">
        <v>376</v>
      </c>
    </row>
    <row r="75" spans="1:7" ht="16.5" thickBot="1" x14ac:dyDescent="0.3">
      <c r="A75" s="75"/>
      <c r="B75" s="74"/>
      <c r="C75" s="68" t="s">
        <v>344</v>
      </c>
      <c r="D75" s="75"/>
      <c r="E75" s="70" t="s">
        <v>377</v>
      </c>
      <c r="F75" s="87" t="s">
        <v>432</v>
      </c>
      <c r="G75" s="72" t="s">
        <v>379</v>
      </c>
    </row>
    <row r="76" spans="1:7" ht="16.5" thickBot="1" x14ac:dyDescent="0.3">
      <c r="A76" s="75"/>
      <c r="B76" s="74"/>
      <c r="C76" s="68" t="s">
        <v>344</v>
      </c>
      <c r="D76" s="91" t="s">
        <v>380</v>
      </c>
      <c r="E76" s="70" t="s">
        <v>381</v>
      </c>
      <c r="F76" s="92" t="s">
        <v>433</v>
      </c>
      <c r="G76" s="72" t="s">
        <v>383</v>
      </c>
    </row>
    <row r="77" spans="1:7" ht="16.5" thickBot="1" x14ac:dyDescent="0.3">
      <c r="A77" s="75"/>
      <c r="B77" s="74"/>
      <c r="C77" s="68" t="s">
        <v>344</v>
      </c>
      <c r="D77" s="75"/>
      <c r="E77" s="83" t="s">
        <v>384</v>
      </c>
      <c r="F77" s="92" t="s">
        <v>434</v>
      </c>
      <c r="G77" s="72" t="s">
        <v>386</v>
      </c>
    </row>
    <row r="78" spans="1:7" ht="16.5" thickBot="1" x14ac:dyDescent="0.3">
      <c r="A78" s="75"/>
      <c r="B78" s="74"/>
      <c r="C78" s="68" t="s">
        <v>344</v>
      </c>
      <c r="D78" s="75"/>
      <c r="E78" s="96" t="s">
        <v>388</v>
      </c>
      <c r="F78" s="92" t="s">
        <v>435</v>
      </c>
      <c r="G78" s="72" t="s">
        <v>390</v>
      </c>
    </row>
    <row r="79" spans="1:7" ht="16.5" thickBot="1" x14ac:dyDescent="0.3">
      <c r="A79" s="75"/>
      <c r="B79" s="74"/>
      <c r="C79" s="68" t="s">
        <v>344</v>
      </c>
      <c r="D79" s="75"/>
      <c r="E79" s="70" t="s">
        <v>391</v>
      </c>
      <c r="F79" s="92" t="s">
        <v>436</v>
      </c>
      <c r="G79" s="72" t="s">
        <v>393</v>
      </c>
    </row>
    <row r="80" spans="1:7" ht="16.5" thickBot="1" x14ac:dyDescent="0.3">
      <c r="A80" s="75"/>
      <c r="B80" s="74"/>
      <c r="C80" s="68" t="s">
        <v>344</v>
      </c>
      <c r="D80" s="75"/>
      <c r="E80" s="70" t="s">
        <v>395</v>
      </c>
      <c r="F80" s="92" t="s">
        <v>437</v>
      </c>
      <c r="G80" s="72" t="s">
        <v>397</v>
      </c>
    </row>
    <row r="81" spans="1:7" ht="15.75" x14ac:dyDescent="0.25">
      <c r="A81" s="75"/>
      <c r="B81" s="74" t="s">
        <v>394</v>
      </c>
      <c r="C81" s="97">
        <v>5930</v>
      </c>
      <c r="D81" s="75"/>
      <c r="E81" s="120" t="s">
        <v>509</v>
      </c>
      <c r="F81" s="92"/>
      <c r="G81" s="72" t="s">
        <v>510</v>
      </c>
    </row>
    <row r="82" spans="1:7" ht="15.75" x14ac:dyDescent="0.25">
      <c r="A82" s="75"/>
      <c r="B82" s="75"/>
      <c r="C82" s="101">
        <f>SUM(C67:C81)</f>
        <v>5930</v>
      </c>
      <c r="D82" s="75"/>
      <c r="E82" s="75"/>
      <c r="F82" s="75"/>
      <c r="G82" s="75"/>
    </row>
    <row r="83" spans="1:7" ht="15.75" x14ac:dyDescent="0.25">
      <c r="A83" s="75"/>
      <c r="B83" s="75"/>
      <c r="C83" s="101"/>
      <c r="D83" s="75"/>
      <c r="E83" s="75"/>
      <c r="F83" s="75"/>
      <c r="G83" s="75"/>
    </row>
    <row r="84" spans="1:7" x14ac:dyDescent="0.25">
      <c r="C84" s="103"/>
    </row>
    <row r="85" spans="1:7" ht="15.75" x14ac:dyDescent="0.25">
      <c r="B85" s="104"/>
      <c r="C85" s="105">
        <f>'DATOS ALUMNOS'!G68</f>
        <v>5125</v>
      </c>
      <c r="D85" s="75"/>
      <c r="E85" s="75"/>
      <c r="F85" s="75"/>
      <c r="G85" s="75"/>
    </row>
    <row r="86" spans="1:7" x14ac:dyDescent="0.25">
      <c r="B86" s="66" t="s">
        <v>399</v>
      </c>
      <c r="C86" s="107">
        <f>+C85-C81</f>
        <v>-805</v>
      </c>
      <c r="D86" s="75"/>
      <c r="E86" s="75"/>
      <c r="F86" s="75"/>
      <c r="G86" s="75"/>
    </row>
    <row r="87" spans="1:7" x14ac:dyDescent="0.25">
      <c r="B87" s="66" t="s">
        <v>401</v>
      </c>
      <c r="C87" s="108">
        <f>C86/1.08</f>
        <v>-745.37037037037032</v>
      </c>
      <c r="D87" s="75"/>
      <c r="E87" s="75"/>
      <c r="F87" s="75"/>
      <c r="G87" s="75"/>
    </row>
    <row r="88" spans="1:7" ht="15.75" thickBot="1" x14ac:dyDescent="0.3">
      <c r="B88" s="66" t="s">
        <v>403</v>
      </c>
      <c r="C88" s="108">
        <f>+C87*0.16</f>
        <v>-119.25925925925925</v>
      </c>
      <c r="D88" s="75"/>
      <c r="E88" s="75"/>
      <c r="F88" s="75"/>
      <c r="G88" s="75"/>
    </row>
    <row r="89" spans="1:7" ht="19.5" thickBot="1" x14ac:dyDescent="0.35">
      <c r="A89" s="102"/>
      <c r="B89" s="102" t="s">
        <v>404</v>
      </c>
      <c r="C89" s="111">
        <f>+C87+C88</f>
        <v>-864.62962962962956</v>
      </c>
      <c r="D89" s="75"/>
      <c r="E89" s="75"/>
      <c r="F89" s="75"/>
      <c r="G89" s="75"/>
    </row>
    <row r="90" spans="1:7" ht="15.75" thickBot="1" x14ac:dyDescent="0.3"/>
    <row r="91" spans="1:7" s="113" customFormat="1" ht="6.75" customHeight="1" thickBot="1" x14ac:dyDescent="0.3">
      <c r="A91" s="112"/>
    </row>
    <row r="95" spans="1:7" ht="15.75" thickBot="1" x14ac:dyDescent="0.3">
      <c r="A95" s="121" t="s">
        <v>438</v>
      </c>
      <c r="B95" s="121"/>
      <c r="C95" s="121"/>
      <c r="D95" s="121"/>
      <c r="E95" s="121"/>
      <c r="F95" s="121"/>
      <c r="G95" s="121"/>
    </row>
    <row r="96" spans="1:7" x14ac:dyDescent="0.25">
      <c r="A96" s="122" t="s">
        <v>336</v>
      </c>
      <c r="B96" s="124" t="s">
        <v>337</v>
      </c>
      <c r="C96" s="124" t="s">
        <v>338</v>
      </c>
      <c r="D96" s="126" t="s">
        <v>339</v>
      </c>
      <c r="E96" s="124" t="s">
        <v>340</v>
      </c>
      <c r="F96" s="129" t="s">
        <v>341</v>
      </c>
      <c r="G96" s="124" t="s">
        <v>342</v>
      </c>
    </row>
    <row r="97" spans="1:7" ht="15.75" thickBot="1" x14ac:dyDescent="0.3">
      <c r="A97" s="123"/>
      <c r="B97" s="125"/>
      <c r="C97" s="125"/>
      <c r="D97" s="127"/>
      <c r="E97" s="128"/>
      <c r="F97" s="130"/>
      <c r="G97" s="128"/>
    </row>
    <row r="98" spans="1:7" ht="16.5" thickBot="1" x14ac:dyDescent="0.3">
      <c r="A98" s="67" t="s">
        <v>332</v>
      </c>
      <c r="C98" s="68" t="s">
        <v>344</v>
      </c>
      <c r="D98" s="69" t="s">
        <v>345</v>
      </c>
      <c r="E98" s="70" t="s">
        <v>346</v>
      </c>
      <c r="F98" s="71" t="s">
        <v>439</v>
      </c>
      <c r="G98" s="72" t="s">
        <v>348</v>
      </c>
    </row>
    <row r="99" spans="1:7" ht="16.5" thickBot="1" x14ac:dyDescent="0.3">
      <c r="A99" s="73" t="s">
        <v>350</v>
      </c>
      <c r="B99" s="74"/>
      <c r="C99" s="68" t="s">
        <v>344</v>
      </c>
      <c r="D99" s="75"/>
      <c r="E99" s="70" t="s">
        <v>351</v>
      </c>
      <c r="F99" s="71" t="s">
        <v>440</v>
      </c>
      <c r="G99" s="72" t="s">
        <v>353</v>
      </c>
    </row>
    <row r="100" spans="1:7" ht="16.5" thickBot="1" x14ac:dyDescent="0.3">
      <c r="A100" s="75"/>
      <c r="B100" s="74"/>
      <c r="C100" s="68" t="s">
        <v>344</v>
      </c>
      <c r="D100" s="75"/>
      <c r="E100" s="70" t="s">
        <v>357</v>
      </c>
      <c r="F100" s="71" t="s">
        <v>441</v>
      </c>
      <c r="G100" s="72" t="s">
        <v>359</v>
      </c>
    </row>
    <row r="101" spans="1:7" ht="16.5" thickBot="1" x14ac:dyDescent="0.3">
      <c r="A101" s="75"/>
      <c r="B101" s="74"/>
      <c r="C101" s="68" t="s">
        <v>344</v>
      </c>
      <c r="D101" s="75"/>
      <c r="E101" s="70" t="s">
        <v>360</v>
      </c>
      <c r="F101" s="71" t="s">
        <v>442</v>
      </c>
      <c r="G101" s="72" t="s">
        <v>362</v>
      </c>
    </row>
    <row r="102" spans="1:7" ht="16.5" thickBot="1" x14ac:dyDescent="0.3">
      <c r="A102" s="75"/>
      <c r="B102" s="74"/>
      <c r="C102" s="68" t="s">
        <v>344</v>
      </c>
      <c r="D102" s="75"/>
      <c r="E102" s="83" t="s">
        <v>363</v>
      </c>
      <c r="F102" s="71" t="s">
        <v>443</v>
      </c>
      <c r="G102" s="72" t="s">
        <v>365</v>
      </c>
    </row>
    <row r="103" spans="1:7" ht="16.5" thickBot="1" x14ac:dyDescent="0.3">
      <c r="A103" s="75"/>
      <c r="B103" s="74"/>
      <c r="C103" s="68" t="s">
        <v>344</v>
      </c>
      <c r="D103" s="85" t="s">
        <v>367</v>
      </c>
      <c r="E103" s="86" t="s">
        <v>368</v>
      </c>
      <c r="F103" s="118" t="s">
        <v>444</v>
      </c>
      <c r="G103" s="72" t="s">
        <v>370</v>
      </c>
    </row>
    <row r="104" spans="1:7" ht="16.5" thickBot="1" x14ac:dyDescent="0.3">
      <c r="A104" s="75"/>
      <c r="B104" s="74"/>
      <c r="C104" s="68" t="s">
        <v>344</v>
      </c>
      <c r="D104" s="75"/>
      <c r="E104" s="70" t="s">
        <v>371</v>
      </c>
      <c r="F104" s="87" t="s">
        <v>445</v>
      </c>
      <c r="G104" s="72" t="s">
        <v>373</v>
      </c>
    </row>
    <row r="105" spans="1:7" ht="16.5" thickBot="1" x14ac:dyDescent="0.3">
      <c r="A105" s="75"/>
      <c r="B105" s="74"/>
      <c r="C105" s="68" t="s">
        <v>344</v>
      </c>
      <c r="D105" s="75"/>
      <c r="E105" s="70" t="s">
        <v>374</v>
      </c>
      <c r="F105" s="87" t="s">
        <v>446</v>
      </c>
      <c r="G105" s="72" t="s">
        <v>376</v>
      </c>
    </row>
    <row r="106" spans="1:7" ht="16.5" thickBot="1" x14ac:dyDescent="0.3">
      <c r="A106" s="75"/>
      <c r="B106" s="74"/>
      <c r="C106" s="68" t="s">
        <v>344</v>
      </c>
      <c r="D106" s="75"/>
      <c r="E106" s="70" t="s">
        <v>377</v>
      </c>
      <c r="F106" s="87" t="s">
        <v>447</v>
      </c>
      <c r="G106" s="72" t="s">
        <v>379</v>
      </c>
    </row>
    <row r="107" spans="1:7" ht="16.5" thickBot="1" x14ac:dyDescent="0.3">
      <c r="A107" s="75"/>
      <c r="B107" s="74"/>
      <c r="C107" s="68" t="s">
        <v>344</v>
      </c>
      <c r="D107" s="91" t="s">
        <v>380</v>
      </c>
      <c r="E107" s="70" t="s">
        <v>381</v>
      </c>
      <c r="F107" s="92" t="s">
        <v>448</v>
      </c>
      <c r="G107" s="72" t="s">
        <v>383</v>
      </c>
    </row>
    <row r="108" spans="1:7" ht="16.5" thickBot="1" x14ac:dyDescent="0.3">
      <c r="A108" s="75"/>
      <c r="B108" s="74"/>
      <c r="C108" s="68" t="s">
        <v>344</v>
      </c>
      <c r="D108" s="75"/>
      <c r="E108" s="83" t="s">
        <v>384</v>
      </c>
      <c r="F108" s="92" t="s">
        <v>449</v>
      </c>
      <c r="G108" s="72" t="s">
        <v>386</v>
      </c>
    </row>
    <row r="109" spans="1:7" ht="16.5" thickBot="1" x14ac:dyDescent="0.3">
      <c r="A109" s="75"/>
      <c r="B109" s="74"/>
      <c r="C109" s="68" t="s">
        <v>344</v>
      </c>
      <c r="D109" s="75"/>
      <c r="E109" s="96" t="s">
        <v>388</v>
      </c>
      <c r="F109" s="92" t="s">
        <v>450</v>
      </c>
      <c r="G109" s="72" t="s">
        <v>390</v>
      </c>
    </row>
    <row r="110" spans="1:7" ht="16.5" thickBot="1" x14ac:dyDescent="0.3">
      <c r="A110" s="75"/>
      <c r="B110" s="74"/>
      <c r="C110" s="68" t="s">
        <v>344</v>
      </c>
      <c r="D110" s="75"/>
      <c r="E110" s="70" t="s">
        <v>391</v>
      </c>
      <c r="F110" s="92" t="s">
        <v>451</v>
      </c>
      <c r="G110" s="72" t="s">
        <v>393</v>
      </c>
    </row>
    <row r="111" spans="1:7" ht="16.5" thickBot="1" x14ac:dyDescent="0.3">
      <c r="A111" s="75"/>
      <c r="B111" s="74"/>
      <c r="C111" s="68" t="s">
        <v>344</v>
      </c>
      <c r="D111" s="75"/>
      <c r="E111" s="70" t="s">
        <v>395</v>
      </c>
      <c r="F111" s="92" t="s">
        <v>452</v>
      </c>
      <c r="G111" s="72" t="s">
        <v>397</v>
      </c>
    </row>
    <row r="112" spans="1:7" ht="15.75" x14ac:dyDescent="0.25">
      <c r="A112" s="75"/>
      <c r="B112" s="74" t="s">
        <v>394</v>
      </c>
      <c r="C112" s="97">
        <v>1853.13</v>
      </c>
      <c r="D112" s="75"/>
      <c r="E112" s="120" t="s">
        <v>509</v>
      </c>
      <c r="F112" s="92"/>
      <c r="G112" s="72" t="s">
        <v>510</v>
      </c>
    </row>
    <row r="113" spans="1:7" ht="15.75" x14ac:dyDescent="0.25">
      <c r="A113" s="75"/>
      <c r="B113" s="75"/>
      <c r="C113" s="101">
        <f>SUM(C98:C112)</f>
        <v>1853.13</v>
      </c>
      <c r="D113" s="75"/>
      <c r="E113" s="75"/>
      <c r="F113" s="75"/>
      <c r="G113" s="75"/>
    </row>
    <row r="114" spans="1:7" ht="15.75" x14ac:dyDescent="0.25">
      <c r="A114" s="75"/>
      <c r="B114" s="75"/>
      <c r="C114" s="101"/>
      <c r="D114" s="75"/>
      <c r="E114" s="75"/>
      <c r="F114" s="75"/>
      <c r="G114" s="75"/>
    </row>
    <row r="115" spans="1:7" x14ac:dyDescent="0.25">
      <c r="C115" s="103"/>
    </row>
    <row r="116" spans="1:7" ht="15.75" x14ac:dyDescent="0.25">
      <c r="B116" s="104"/>
      <c r="C116" s="105">
        <f>'DATOS ALUMNOS'!G100</f>
        <v>0</v>
      </c>
      <c r="D116" s="75"/>
      <c r="E116" s="75"/>
      <c r="F116" s="75"/>
      <c r="G116" s="75"/>
    </row>
    <row r="117" spans="1:7" x14ac:dyDescent="0.25">
      <c r="B117" s="66" t="s">
        <v>399</v>
      </c>
      <c r="C117" s="107">
        <f>+C116-C112</f>
        <v>-1853.13</v>
      </c>
      <c r="D117" s="75"/>
      <c r="E117" s="75"/>
      <c r="F117" s="75"/>
      <c r="G117" s="75"/>
    </row>
    <row r="118" spans="1:7" x14ac:dyDescent="0.25">
      <c r="B118" s="66" t="s">
        <v>401</v>
      </c>
      <c r="C118" s="108">
        <f>C117/1.08</f>
        <v>-1715.8611111111111</v>
      </c>
      <c r="D118" s="75"/>
      <c r="E118" s="75"/>
      <c r="F118" s="75"/>
      <c r="G118" s="75"/>
    </row>
    <row r="119" spans="1:7" ht="15.75" thickBot="1" x14ac:dyDescent="0.3">
      <c r="B119" s="66" t="s">
        <v>403</v>
      </c>
      <c r="C119" s="108">
        <f>+C118*0.16</f>
        <v>-274.53777777777776</v>
      </c>
      <c r="D119" s="75"/>
      <c r="E119" s="75"/>
      <c r="F119" s="75"/>
      <c r="G119" s="75"/>
    </row>
    <row r="120" spans="1:7" ht="19.5" thickBot="1" x14ac:dyDescent="0.35">
      <c r="A120" s="102"/>
      <c r="B120" s="102" t="s">
        <v>404</v>
      </c>
      <c r="C120" s="111">
        <f>+C118+C119</f>
        <v>-1990.3988888888889</v>
      </c>
      <c r="D120" s="75"/>
      <c r="E120" s="75"/>
      <c r="F120" s="75"/>
      <c r="G120" s="75"/>
    </row>
    <row r="127" spans="1:7" ht="15.75" thickBot="1" x14ac:dyDescent="0.3"/>
    <row r="128" spans="1:7" s="113" customFormat="1" ht="6.75" customHeight="1" thickBot="1" x14ac:dyDescent="0.3">
      <c r="A128" s="112"/>
    </row>
    <row r="132" spans="1:7" ht="15.75" thickBot="1" x14ac:dyDescent="0.3">
      <c r="A132" s="121" t="s">
        <v>453</v>
      </c>
      <c r="B132" s="121"/>
      <c r="C132" s="121"/>
      <c r="D132" s="121"/>
      <c r="E132" s="121"/>
      <c r="F132" s="121"/>
      <c r="G132" s="121"/>
    </row>
    <row r="133" spans="1:7" x14ac:dyDescent="0.25">
      <c r="A133" s="122" t="s">
        <v>336</v>
      </c>
      <c r="B133" s="124" t="s">
        <v>337</v>
      </c>
      <c r="C133" s="124" t="s">
        <v>338</v>
      </c>
      <c r="D133" s="126" t="s">
        <v>339</v>
      </c>
      <c r="E133" s="124" t="s">
        <v>340</v>
      </c>
      <c r="F133" s="129" t="s">
        <v>341</v>
      </c>
      <c r="G133" s="124" t="s">
        <v>342</v>
      </c>
    </row>
    <row r="134" spans="1:7" ht="15.75" thickBot="1" x14ac:dyDescent="0.3">
      <c r="A134" s="123"/>
      <c r="B134" s="125"/>
      <c r="C134" s="125"/>
      <c r="D134" s="127"/>
      <c r="E134" s="128"/>
      <c r="F134" s="130"/>
      <c r="G134" s="128"/>
    </row>
    <row r="135" spans="1:7" ht="16.5" thickBot="1" x14ac:dyDescent="0.3">
      <c r="A135" s="67" t="s">
        <v>268</v>
      </c>
      <c r="C135" s="68" t="s">
        <v>344</v>
      </c>
      <c r="D135" s="69" t="s">
        <v>345</v>
      </c>
      <c r="E135" s="70" t="s">
        <v>346</v>
      </c>
      <c r="F135" s="71" t="s">
        <v>454</v>
      </c>
      <c r="G135" s="72" t="s">
        <v>373</v>
      </c>
    </row>
    <row r="136" spans="1:7" ht="16.5" thickBot="1" x14ac:dyDescent="0.3">
      <c r="A136" s="73" t="s">
        <v>350</v>
      </c>
      <c r="B136" s="74"/>
      <c r="C136" s="68" t="s">
        <v>344</v>
      </c>
      <c r="D136" s="75"/>
      <c r="E136" s="70" t="s">
        <v>351</v>
      </c>
      <c r="F136" s="71" t="s">
        <v>455</v>
      </c>
      <c r="G136" s="72" t="s">
        <v>376</v>
      </c>
    </row>
    <row r="137" spans="1:7" ht="16.5" thickBot="1" x14ac:dyDescent="0.3">
      <c r="A137" s="75"/>
      <c r="B137" s="74"/>
      <c r="C137" s="68" t="s">
        <v>344</v>
      </c>
      <c r="D137" s="75"/>
      <c r="E137" s="70" t="s">
        <v>357</v>
      </c>
      <c r="F137" s="71" t="s">
        <v>456</v>
      </c>
      <c r="G137" s="72" t="s">
        <v>379</v>
      </c>
    </row>
    <row r="138" spans="1:7" ht="16.5" thickBot="1" x14ac:dyDescent="0.3">
      <c r="A138" s="75"/>
      <c r="B138" s="74"/>
      <c r="C138" s="68" t="s">
        <v>344</v>
      </c>
      <c r="D138" s="75"/>
      <c r="E138" s="70" t="s">
        <v>360</v>
      </c>
      <c r="F138" s="71" t="s">
        <v>457</v>
      </c>
      <c r="G138" s="72" t="s">
        <v>383</v>
      </c>
    </row>
    <row r="139" spans="1:7" ht="16.5" thickBot="1" x14ac:dyDescent="0.3">
      <c r="A139" s="75"/>
      <c r="B139" s="74"/>
      <c r="C139" s="68" t="s">
        <v>344</v>
      </c>
      <c r="D139" s="75"/>
      <c r="E139" s="83" t="s">
        <v>363</v>
      </c>
      <c r="F139" s="71" t="s">
        <v>458</v>
      </c>
      <c r="G139" s="72" t="s">
        <v>386</v>
      </c>
    </row>
    <row r="140" spans="1:7" ht="16.5" thickBot="1" x14ac:dyDescent="0.3">
      <c r="A140" s="75"/>
      <c r="B140" s="74"/>
      <c r="C140" s="68" t="s">
        <v>344</v>
      </c>
      <c r="D140" s="85" t="s">
        <v>367</v>
      </c>
      <c r="E140" s="86" t="s">
        <v>368</v>
      </c>
      <c r="F140" s="118" t="s">
        <v>459</v>
      </c>
      <c r="G140" s="72" t="s">
        <v>390</v>
      </c>
    </row>
    <row r="141" spans="1:7" ht="16.5" thickBot="1" x14ac:dyDescent="0.3">
      <c r="A141" s="75"/>
      <c r="B141" s="74"/>
      <c r="C141" s="68" t="s">
        <v>344</v>
      </c>
      <c r="D141" s="75"/>
      <c r="E141" s="70" t="s">
        <v>371</v>
      </c>
      <c r="F141" s="87" t="s">
        <v>460</v>
      </c>
      <c r="G141" s="72" t="s">
        <v>393</v>
      </c>
    </row>
    <row r="142" spans="1:7" ht="16.5" thickBot="1" x14ac:dyDescent="0.3">
      <c r="A142" s="75"/>
      <c r="B142" s="74"/>
      <c r="C142" s="68" t="s">
        <v>344</v>
      </c>
      <c r="D142" s="75"/>
      <c r="E142" s="70" t="s">
        <v>374</v>
      </c>
      <c r="F142" s="87" t="s">
        <v>461</v>
      </c>
      <c r="G142" s="72" t="s">
        <v>397</v>
      </c>
    </row>
    <row r="143" spans="1:7" ht="16.5" thickBot="1" x14ac:dyDescent="0.3">
      <c r="A143" s="75"/>
      <c r="B143" s="74" t="s">
        <v>394</v>
      </c>
      <c r="C143" s="97">
        <v>15469.57</v>
      </c>
      <c r="D143" s="75"/>
      <c r="E143" s="70" t="s">
        <v>377</v>
      </c>
      <c r="F143" s="87"/>
      <c r="G143" s="72" t="s">
        <v>510</v>
      </c>
    </row>
    <row r="144" spans="1:7" ht="16.5" thickBot="1" x14ac:dyDescent="0.3">
      <c r="A144" s="75"/>
      <c r="B144" s="75"/>
      <c r="C144" s="99">
        <v>15469.57</v>
      </c>
      <c r="D144" s="91" t="s">
        <v>380</v>
      </c>
      <c r="E144" s="70" t="s">
        <v>381</v>
      </c>
      <c r="F144" s="92"/>
      <c r="G144" s="72"/>
    </row>
    <row r="145" spans="1:7" ht="16.5" thickBot="1" x14ac:dyDescent="0.3">
      <c r="A145" s="75"/>
      <c r="B145" s="75"/>
      <c r="C145" s="99">
        <v>15469.57</v>
      </c>
      <c r="D145" s="75"/>
      <c r="E145" s="83" t="s">
        <v>384</v>
      </c>
      <c r="F145" s="92"/>
      <c r="G145" s="72"/>
    </row>
    <row r="146" spans="1:7" ht="16.5" thickBot="1" x14ac:dyDescent="0.3">
      <c r="A146" s="75"/>
      <c r="B146" s="75"/>
      <c r="C146" s="99">
        <v>15469.57</v>
      </c>
      <c r="D146" s="75"/>
      <c r="E146" s="96" t="s">
        <v>388</v>
      </c>
      <c r="F146" s="92"/>
      <c r="G146" s="72"/>
    </row>
    <row r="147" spans="1:7" ht="16.5" thickBot="1" x14ac:dyDescent="0.3">
      <c r="A147" s="75"/>
      <c r="B147" s="75"/>
      <c r="C147" s="99">
        <v>15469.57</v>
      </c>
      <c r="D147" s="75"/>
      <c r="E147" s="70" t="s">
        <v>391</v>
      </c>
      <c r="F147" s="92"/>
      <c r="G147" s="72"/>
    </row>
    <row r="148" spans="1:7" ht="16.5" thickBot="1" x14ac:dyDescent="0.3">
      <c r="A148" s="75"/>
      <c r="B148" s="75"/>
      <c r="C148" s="99">
        <v>15469.57</v>
      </c>
      <c r="D148" s="75"/>
      <c r="E148" s="70" t="s">
        <v>395</v>
      </c>
      <c r="F148" s="92"/>
      <c r="G148" s="72"/>
    </row>
    <row r="149" spans="1:7" ht="16.5" thickBot="1" x14ac:dyDescent="0.3">
      <c r="A149" s="75"/>
      <c r="B149" s="75"/>
      <c r="C149" s="99"/>
      <c r="D149" s="75"/>
      <c r="E149" s="83"/>
      <c r="F149" s="92"/>
      <c r="G149" s="100"/>
    </row>
    <row r="150" spans="1:7" ht="15.75" x14ac:dyDescent="0.25">
      <c r="A150" s="75"/>
      <c r="B150" s="75"/>
      <c r="C150" s="101">
        <f>SUM(C135:C149)</f>
        <v>92817.420000000013</v>
      </c>
      <c r="D150" s="75"/>
      <c r="E150" s="75"/>
      <c r="F150" s="75"/>
      <c r="G150" s="75"/>
    </row>
    <row r="151" spans="1:7" ht="15.75" x14ac:dyDescent="0.25">
      <c r="A151" s="75"/>
      <c r="B151" s="75"/>
      <c r="C151" s="101"/>
      <c r="D151" s="75"/>
      <c r="E151" s="75"/>
      <c r="F151" s="75"/>
      <c r="G151" s="75"/>
    </row>
    <row r="152" spans="1:7" x14ac:dyDescent="0.25">
      <c r="C152" s="103"/>
    </row>
    <row r="153" spans="1:7" ht="15.75" x14ac:dyDescent="0.25">
      <c r="B153" s="104"/>
      <c r="C153" s="105">
        <f>'DATOS ALUMNOS'!G27</f>
        <v>22061</v>
      </c>
      <c r="D153" s="75"/>
      <c r="E153" s="75"/>
      <c r="F153" s="75"/>
      <c r="G153" s="75"/>
    </row>
    <row r="154" spans="1:7" x14ac:dyDescent="0.25">
      <c r="B154" s="66" t="s">
        <v>399</v>
      </c>
      <c r="C154" s="107">
        <f>+C153-C143</f>
        <v>6591.43</v>
      </c>
      <c r="D154" s="75"/>
      <c r="E154" s="75"/>
      <c r="F154" s="75"/>
      <c r="G154" s="75"/>
    </row>
    <row r="155" spans="1:7" x14ac:dyDescent="0.25">
      <c r="B155" s="66" t="s">
        <v>401</v>
      </c>
      <c r="C155" s="108">
        <f>C154/1.08</f>
        <v>6103.1759259259261</v>
      </c>
      <c r="D155" s="75"/>
      <c r="E155" s="75"/>
      <c r="F155" s="75"/>
      <c r="G155" s="75"/>
    </row>
    <row r="156" spans="1:7" ht="15.75" thickBot="1" x14ac:dyDescent="0.3">
      <c r="B156" s="66" t="s">
        <v>403</v>
      </c>
      <c r="C156" s="108">
        <f>+C155*0.16</f>
        <v>976.50814814814817</v>
      </c>
      <c r="D156" s="75"/>
      <c r="E156" s="75"/>
      <c r="F156" s="75"/>
      <c r="G156" s="75"/>
    </row>
    <row r="157" spans="1:7" ht="19.5" thickBot="1" x14ac:dyDescent="0.35">
      <c r="A157" s="102"/>
      <c r="B157" s="102" t="s">
        <v>404</v>
      </c>
      <c r="C157" s="111">
        <f>+C155+C156</f>
        <v>7079.6840740740745</v>
      </c>
      <c r="D157" s="75"/>
      <c r="E157" s="75"/>
      <c r="F157" s="75"/>
      <c r="G157" s="75"/>
    </row>
    <row r="163" spans="1:7" ht="15.75" thickBot="1" x14ac:dyDescent="0.3"/>
    <row r="164" spans="1:7" s="113" customFormat="1" ht="6.75" customHeight="1" thickBot="1" x14ac:dyDescent="0.3">
      <c r="A164" s="112"/>
    </row>
    <row r="168" spans="1:7" ht="15.75" thickBot="1" x14ac:dyDescent="0.3">
      <c r="A168" s="121" t="s">
        <v>462</v>
      </c>
      <c r="B168" s="121"/>
      <c r="C168" s="121"/>
      <c r="D168" s="121"/>
      <c r="E168" s="121"/>
      <c r="F168" s="121"/>
      <c r="G168" s="121"/>
    </row>
    <row r="169" spans="1:7" x14ac:dyDescent="0.25">
      <c r="A169" s="122" t="s">
        <v>336</v>
      </c>
      <c r="B169" s="124" t="s">
        <v>337</v>
      </c>
      <c r="C169" s="124" t="s">
        <v>338</v>
      </c>
      <c r="D169" s="126" t="s">
        <v>339</v>
      </c>
      <c r="E169" s="124" t="s">
        <v>340</v>
      </c>
      <c r="F169" s="129" t="s">
        <v>341</v>
      </c>
      <c r="G169" s="124" t="s">
        <v>342</v>
      </c>
    </row>
    <row r="170" spans="1:7" ht="15.75" thickBot="1" x14ac:dyDescent="0.3">
      <c r="A170" s="123"/>
      <c r="B170" s="125"/>
      <c r="C170" s="125"/>
      <c r="D170" s="127"/>
      <c r="E170" s="128"/>
      <c r="F170" s="130"/>
      <c r="G170" s="128"/>
    </row>
    <row r="171" spans="1:7" ht="16.5" thickBot="1" x14ac:dyDescent="0.3">
      <c r="A171" s="67" t="s">
        <v>258</v>
      </c>
      <c r="C171" s="68" t="s">
        <v>344</v>
      </c>
      <c r="D171" s="69" t="s">
        <v>345</v>
      </c>
      <c r="E171" s="70" t="s">
        <v>346</v>
      </c>
      <c r="F171" s="71" t="s">
        <v>425</v>
      </c>
      <c r="G171" s="72" t="s">
        <v>373</v>
      </c>
    </row>
    <row r="172" spans="1:7" ht="16.5" thickBot="1" x14ac:dyDescent="0.3">
      <c r="A172" s="73" t="s">
        <v>350</v>
      </c>
      <c r="B172" s="74"/>
      <c r="C172" s="68" t="s">
        <v>344</v>
      </c>
      <c r="D172" s="75"/>
      <c r="E172" s="70" t="s">
        <v>351</v>
      </c>
      <c r="F172" s="71" t="s">
        <v>463</v>
      </c>
      <c r="G172" s="72" t="s">
        <v>376</v>
      </c>
    </row>
    <row r="173" spans="1:7" ht="16.5" thickBot="1" x14ac:dyDescent="0.3">
      <c r="A173" s="75"/>
      <c r="B173" s="74"/>
      <c r="C173" s="68" t="s">
        <v>344</v>
      </c>
      <c r="D173" s="75"/>
      <c r="E173" s="70" t="s">
        <v>357</v>
      </c>
      <c r="F173" s="71" t="s">
        <v>464</v>
      </c>
      <c r="G173" s="72" t="s">
        <v>379</v>
      </c>
    </row>
    <row r="174" spans="1:7" ht="16.5" thickBot="1" x14ac:dyDescent="0.3">
      <c r="A174" s="75"/>
      <c r="B174" s="74"/>
      <c r="C174" s="68" t="s">
        <v>344</v>
      </c>
      <c r="D174" s="75"/>
      <c r="E174" s="70" t="s">
        <v>360</v>
      </c>
      <c r="F174" s="71" t="s">
        <v>465</v>
      </c>
      <c r="G174" s="72" t="s">
        <v>383</v>
      </c>
    </row>
    <row r="175" spans="1:7" ht="16.5" thickBot="1" x14ac:dyDescent="0.3">
      <c r="A175" s="75"/>
      <c r="B175" s="74"/>
      <c r="C175" s="68" t="s">
        <v>344</v>
      </c>
      <c r="D175" s="75"/>
      <c r="E175" s="83" t="s">
        <v>363</v>
      </c>
      <c r="F175" s="71" t="s">
        <v>466</v>
      </c>
      <c r="G175" s="72" t="s">
        <v>386</v>
      </c>
    </row>
    <row r="176" spans="1:7" ht="16.5" thickBot="1" x14ac:dyDescent="0.3">
      <c r="A176" s="75"/>
      <c r="B176" s="74"/>
      <c r="C176" s="68" t="s">
        <v>344</v>
      </c>
      <c r="D176" s="85" t="s">
        <v>367</v>
      </c>
      <c r="E176" s="86" t="s">
        <v>368</v>
      </c>
      <c r="F176" s="118" t="s">
        <v>467</v>
      </c>
      <c r="G176" s="72" t="s">
        <v>468</v>
      </c>
    </row>
    <row r="177" spans="1:7" ht="16.5" thickBot="1" x14ac:dyDescent="0.3">
      <c r="A177" s="75"/>
      <c r="B177" s="74"/>
      <c r="C177" s="68" t="s">
        <v>344</v>
      </c>
      <c r="D177" s="75"/>
      <c r="E177" s="70" t="s">
        <v>371</v>
      </c>
      <c r="F177" s="87" t="s">
        <v>436</v>
      </c>
      <c r="G177" s="72" t="s">
        <v>393</v>
      </c>
    </row>
    <row r="178" spans="1:7" ht="16.5" thickBot="1" x14ac:dyDescent="0.3">
      <c r="A178" s="75"/>
      <c r="B178" s="74"/>
      <c r="C178" s="68" t="s">
        <v>344</v>
      </c>
      <c r="D178" s="75"/>
      <c r="E178" s="70" t="s">
        <v>374</v>
      </c>
      <c r="F178" s="87" t="s">
        <v>469</v>
      </c>
      <c r="G178" s="72" t="s">
        <v>397</v>
      </c>
    </row>
    <row r="179" spans="1:7" ht="16.5" thickBot="1" x14ac:dyDescent="0.3">
      <c r="A179" s="75"/>
      <c r="B179" s="74" t="s">
        <v>394</v>
      </c>
      <c r="C179" s="97">
        <v>16800</v>
      </c>
      <c r="D179" s="75"/>
      <c r="E179" s="70" t="s">
        <v>377</v>
      </c>
      <c r="F179" s="87"/>
      <c r="G179" s="72" t="s">
        <v>510</v>
      </c>
    </row>
    <row r="180" spans="1:7" ht="16.5" thickBot="1" x14ac:dyDescent="0.3">
      <c r="A180" s="75"/>
      <c r="B180" s="75"/>
      <c r="C180" s="99">
        <v>16800</v>
      </c>
      <c r="D180" s="91" t="s">
        <v>380</v>
      </c>
      <c r="E180" s="70" t="s">
        <v>381</v>
      </c>
      <c r="F180" s="92"/>
      <c r="G180" s="72"/>
    </row>
    <row r="181" spans="1:7" ht="16.5" thickBot="1" x14ac:dyDescent="0.3">
      <c r="A181" s="75"/>
      <c r="B181" s="75"/>
      <c r="C181" s="99">
        <v>16800</v>
      </c>
      <c r="D181" s="75"/>
      <c r="E181" s="83" t="s">
        <v>384</v>
      </c>
      <c r="F181" s="92"/>
      <c r="G181" s="72"/>
    </row>
    <row r="182" spans="1:7" ht="16.5" thickBot="1" x14ac:dyDescent="0.3">
      <c r="A182" s="75"/>
      <c r="B182" s="75"/>
      <c r="C182" s="99">
        <v>16800</v>
      </c>
      <c r="D182" s="75"/>
      <c r="E182" s="96" t="s">
        <v>388</v>
      </c>
      <c r="F182" s="92"/>
      <c r="G182" s="72"/>
    </row>
    <row r="183" spans="1:7" ht="16.5" thickBot="1" x14ac:dyDescent="0.3">
      <c r="A183" s="75"/>
      <c r="B183" s="75"/>
      <c r="C183" s="99">
        <v>16800</v>
      </c>
      <c r="D183" s="75"/>
      <c r="E183" s="70" t="s">
        <v>391</v>
      </c>
      <c r="F183" s="92"/>
      <c r="G183" s="72"/>
    </row>
    <row r="184" spans="1:7" ht="16.5" thickBot="1" x14ac:dyDescent="0.3">
      <c r="A184" s="75"/>
      <c r="B184" s="75"/>
      <c r="C184" s="99">
        <v>16800</v>
      </c>
      <c r="D184" s="75"/>
      <c r="E184" s="70" t="s">
        <v>395</v>
      </c>
      <c r="F184" s="92"/>
      <c r="G184" s="72"/>
    </row>
    <row r="185" spans="1:7" ht="16.5" thickBot="1" x14ac:dyDescent="0.3">
      <c r="A185" s="75"/>
      <c r="B185" s="75"/>
      <c r="C185" s="99"/>
      <c r="D185" s="75"/>
      <c r="E185" s="83"/>
      <c r="F185" s="92"/>
      <c r="G185" s="100"/>
    </row>
    <row r="186" spans="1:7" ht="15.75" x14ac:dyDescent="0.25">
      <c r="A186" s="75"/>
      <c r="B186" s="75"/>
      <c r="C186" s="101">
        <f>SUM(C171:C185)</f>
        <v>100800</v>
      </c>
      <c r="D186" s="75"/>
      <c r="E186" s="75"/>
      <c r="F186" s="75"/>
      <c r="G186" s="75"/>
    </row>
    <row r="187" spans="1:7" ht="15.75" x14ac:dyDescent="0.25">
      <c r="A187" s="75"/>
      <c r="B187" s="75"/>
      <c r="C187" s="101"/>
      <c r="D187" s="75"/>
      <c r="E187" s="75"/>
      <c r="F187" s="75"/>
      <c r="G187" s="75"/>
    </row>
    <row r="188" spans="1:7" x14ac:dyDescent="0.25">
      <c r="C188" s="103"/>
    </row>
    <row r="189" spans="1:7" ht="15.75" x14ac:dyDescent="0.25">
      <c r="B189" s="104"/>
      <c r="C189" s="105">
        <f>'DATOS ALUMNOS'!G79</f>
        <v>15820</v>
      </c>
      <c r="D189" s="75"/>
      <c r="E189" s="75"/>
      <c r="F189" s="75"/>
      <c r="G189" s="75"/>
    </row>
    <row r="190" spans="1:7" x14ac:dyDescent="0.25">
      <c r="B190" s="66" t="s">
        <v>399</v>
      </c>
      <c r="C190" s="107">
        <f>+C189-C179</f>
        <v>-980</v>
      </c>
      <c r="D190" s="75"/>
      <c r="E190" s="75"/>
      <c r="F190" s="75"/>
      <c r="G190" s="75"/>
    </row>
    <row r="191" spans="1:7" x14ac:dyDescent="0.25">
      <c r="B191" s="66" t="s">
        <v>401</v>
      </c>
      <c r="C191" s="108">
        <f>C190/1.08</f>
        <v>-907.40740740740739</v>
      </c>
      <c r="D191" s="75"/>
      <c r="E191" s="75"/>
      <c r="F191" s="75"/>
      <c r="G191" s="75"/>
    </row>
    <row r="192" spans="1:7" ht="15.75" thickBot="1" x14ac:dyDescent="0.3">
      <c r="B192" s="66" t="s">
        <v>403</v>
      </c>
      <c r="C192" s="108">
        <f>+C191*0.16</f>
        <v>-145.18518518518519</v>
      </c>
      <c r="D192" s="75"/>
      <c r="E192" s="75"/>
      <c r="F192" s="75"/>
      <c r="G192" s="75"/>
    </row>
    <row r="193" spans="1:7" ht="19.5" thickBot="1" x14ac:dyDescent="0.35">
      <c r="A193" s="102"/>
      <c r="B193" s="102" t="s">
        <v>404</v>
      </c>
      <c r="C193" s="111">
        <f>+C191+C192</f>
        <v>-1052.5925925925926</v>
      </c>
      <c r="D193" s="75"/>
      <c r="E193" s="75"/>
      <c r="F193" s="75"/>
      <c r="G193" s="75"/>
    </row>
    <row r="198" spans="1:7" ht="15.75" thickBot="1" x14ac:dyDescent="0.3"/>
    <row r="199" spans="1:7" s="113" customFormat="1" ht="6.75" customHeight="1" thickBot="1" x14ac:dyDescent="0.3">
      <c r="A199" s="112"/>
    </row>
    <row r="203" spans="1:7" ht="15.75" thickBot="1" x14ac:dyDescent="0.3">
      <c r="A203" s="121" t="s">
        <v>470</v>
      </c>
      <c r="B203" s="121"/>
      <c r="C203" s="121"/>
      <c r="D203" s="121"/>
      <c r="E203" s="121"/>
      <c r="F203" s="121"/>
      <c r="G203" s="121"/>
    </row>
    <row r="204" spans="1:7" x14ac:dyDescent="0.25">
      <c r="A204" s="122" t="s">
        <v>336</v>
      </c>
      <c r="B204" s="124" t="s">
        <v>337</v>
      </c>
      <c r="C204" s="124" t="s">
        <v>338</v>
      </c>
      <c r="D204" s="126" t="s">
        <v>339</v>
      </c>
      <c r="E204" s="124" t="s">
        <v>340</v>
      </c>
      <c r="F204" s="129" t="s">
        <v>341</v>
      </c>
      <c r="G204" s="124" t="s">
        <v>342</v>
      </c>
    </row>
    <row r="205" spans="1:7" ht="15.75" thickBot="1" x14ac:dyDescent="0.3">
      <c r="A205" s="123"/>
      <c r="B205" s="125"/>
      <c r="C205" s="125"/>
      <c r="D205" s="127"/>
      <c r="E205" s="128"/>
      <c r="F205" s="130"/>
      <c r="G205" s="128"/>
    </row>
    <row r="206" spans="1:7" ht="16.5" thickBot="1" x14ac:dyDescent="0.3">
      <c r="A206" s="67" t="s">
        <v>387</v>
      </c>
      <c r="C206" s="68" t="s">
        <v>344</v>
      </c>
      <c r="D206" s="69" t="s">
        <v>345</v>
      </c>
      <c r="E206" s="70" t="s">
        <v>346</v>
      </c>
      <c r="F206" s="71" t="s">
        <v>471</v>
      </c>
      <c r="G206" s="72" t="s">
        <v>373</v>
      </c>
    </row>
    <row r="207" spans="1:7" ht="16.5" thickBot="1" x14ac:dyDescent="0.3">
      <c r="A207" s="73" t="s">
        <v>350</v>
      </c>
      <c r="B207" s="74"/>
      <c r="C207" s="68" t="s">
        <v>344</v>
      </c>
      <c r="D207" s="75"/>
      <c r="E207" s="70" t="s">
        <v>351</v>
      </c>
      <c r="F207" s="71" t="s">
        <v>472</v>
      </c>
      <c r="G207" s="72" t="s">
        <v>376</v>
      </c>
    </row>
    <row r="208" spans="1:7" ht="16.5" thickBot="1" x14ac:dyDescent="0.3">
      <c r="A208" s="75"/>
      <c r="B208" s="74"/>
      <c r="C208" s="68" t="s">
        <v>344</v>
      </c>
      <c r="D208" s="75"/>
      <c r="E208" s="70" t="s">
        <v>357</v>
      </c>
      <c r="F208" s="71" t="s">
        <v>473</v>
      </c>
      <c r="G208" s="72" t="s">
        <v>379</v>
      </c>
    </row>
    <row r="209" spans="1:7" ht="16.5" thickBot="1" x14ac:dyDescent="0.3">
      <c r="A209" s="75"/>
      <c r="B209" s="74"/>
      <c r="C209" s="68" t="s">
        <v>344</v>
      </c>
      <c r="D209" s="75"/>
      <c r="E209" s="70" t="s">
        <v>360</v>
      </c>
      <c r="F209" s="71" t="s">
        <v>474</v>
      </c>
      <c r="G209" s="72" t="s">
        <v>383</v>
      </c>
    </row>
    <row r="210" spans="1:7" ht="16.5" thickBot="1" x14ac:dyDescent="0.3">
      <c r="A210" s="75"/>
      <c r="B210" s="74"/>
      <c r="C210" s="68" t="s">
        <v>344</v>
      </c>
      <c r="D210" s="75"/>
      <c r="E210" s="83" t="s">
        <v>363</v>
      </c>
      <c r="F210" s="71" t="s">
        <v>475</v>
      </c>
      <c r="G210" s="72" t="s">
        <v>386</v>
      </c>
    </row>
    <row r="211" spans="1:7" ht="16.5" thickBot="1" x14ac:dyDescent="0.3">
      <c r="A211" s="75"/>
      <c r="B211" s="74"/>
      <c r="C211" s="68" t="s">
        <v>344</v>
      </c>
      <c r="D211" s="85" t="s">
        <v>367</v>
      </c>
      <c r="E211" s="86" t="s">
        <v>368</v>
      </c>
      <c r="F211" s="71" t="s">
        <v>476</v>
      </c>
      <c r="G211" s="72" t="s">
        <v>468</v>
      </c>
    </row>
    <row r="212" spans="1:7" ht="16.5" thickBot="1" x14ac:dyDescent="0.3">
      <c r="A212" s="75"/>
      <c r="B212" s="74"/>
      <c r="C212" s="68" t="s">
        <v>344</v>
      </c>
      <c r="D212" s="75"/>
      <c r="E212" s="70" t="s">
        <v>371</v>
      </c>
      <c r="F212" s="87" t="s">
        <v>477</v>
      </c>
      <c r="G212" s="72" t="s">
        <v>393</v>
      </c>
    </row>
    <row r="213" spans="1:7" ht="16.5" thickBot="1" x14ac:dyDescent="0.3">
      <c r="A213" s="75"/>
      <c r="B213" s="74"/>
      <c r="C213" s="68" t="s">
        <v>344</v>
      </c>
      <c r="D213" s="75"/>
      <c r="E213" s="70" t="s">
        <v>374</v>
      </c>
      <c r="F213" s="87" t="s">
        <v>478</v>
      </c>
      <c r="G213" s="72" t="s">
        <v>397</v>
      </c>
    </row>
    <row r="214" spans="1:7" ht="16.5" thickBot="1" x14ac:dyDescent="0.3">
      <c r="A214" s="75"/>
      <c r="B214" s="74" t="s">
        <v>394</v>
      </c>
      <c r="C214" s="97">
        <v>2823.81</v>
      </c>
      <c r="D214" s="75"/>
      <c r="E214" s="70" t="s">
        <v>377</v>
      </c>
      <c r="F214" s="87"/>
      <c r="G214" s="72" t="s">
        <v>510</v>
      </c>
    </row>
    <row r="215" spans="1:7" ht="16.5" thickBot="1" x14ac:dyDescent="0.3">
      <c r="A215" s="75"/>
      <c r="B215" s="75"/>
      <c r="C215" s="99">
        <v>2823.81</v>
      </c>
      <c r="D215" s="91" t="s">
        <v>380</v>
      </c>
      <c r="E215" s="70" t="s">
        <v>381</v>
      </c>
      <c r="F215" s="92"/>
      <c r="G215" s="72"/>
    </row>
    <row r="216" spans="1:7" ht="16.5" thickBot="1" x14ac:dyDescent="0.3">
      <c r="A216" s="75"/>
      <c r="B216" s="75"/>
      <c r="C216" s="99">
        <v>2823.81</v>
      </c>
      <c r="D216" s="75"/>
      <c r="E216" s="83" t="s">
        <v>384</v>
      </c>
      <c r="F216" s="92"/>
      <c r="G216" s="72"/>
    </row>
    <row r="217" spans="1:7" ht="16.5" thickBot="1" x14ac:dyDescent="0.3">
      <c r="A217" s="75"/>
      <c r="B217" s="75"/>
      <c r="C217" s="99">
        <v>2823.81</v>
      </c>
      <c r="D217" s="75"/>
      <c r="E217" s="96" t="s">
        <v>388</v>
      </c>
      <c r="F217" s="92"/>
      <c r="G217" s="72"/>
    </row>
    <row r="218" spans="1:7" ht="16.5" thickBot="1" x14ac:dyDescent="0.3">
      <c r="A218" s="75"/>
      <c r="B218" s="75"/>
      <c r="C218" s="99">
        <v>2823.81</v>
      </c>
      <c r="D218" s="75"/>
      <c r="E218" s="70" t="s">
        <v>391</v>
      </c>
      <c r="F218" s="92"/>
      <c r="G218" s="72"/>
    </row>
    <row r="219" spans="1:7" ht="16.5" thickBot="1" x14ac:dyDescent="0.3">
      <c r="A219" s="75"/>
      <c r="B219" s="75"/>
      <c r="C219" s="99">
        <v>2823.81</v>
      </c>
      <c r="D219" s="75"/>
      <c r="E219" s="70" t="s">
        <v>395</v>
      </c>
      <c r="F219" s="92"/>
      <c r="G219" s="72"/>
    </row>
    <row r="220" spans="1:7" ht="16.5" thickBot="1" x14ac:dyDescent="0.3">
      <c r="A220" s="75"/>
      <c r="B220" s="75"/>
      <c r="C220" s="99"/>
      <c r="D220" s="75"/>
      <c r="E220" s="83"/>
      <c r="F220" s="92"/>
      <c r="G220" s="100"/>
    </row>
    <row r="221" spans="1:7" ht="15.75" x14ac:dyDescent="0.25">
      <c r="A221" s="75"/>
      <c r="B221" s="75"/>
      <c r="C221" s="101">
        <f>SUM(C206:C220)</f>
        <v>16942.86</v>
      </c>
      <c r="D221" s="75"/>
      <c r="E221" s="75"/>
      <c r="F221" s="75"/>
      <c r="G221" s="75"/>
    </row>
    <row r="222" spans="1:7" ht="15.75" x14ac:dyDescent="0.25">
      <c r="A222" s="75"/>
      <c r="B222" s="75"/>
      <c r="C222" s="101"/>
      <c r="D222" s="75"/>
      <c r="E222" s="75"/>
      <c r="F222" s="75"/>
      <c r="G222" s="75"/>
    </row>
    <row r="223" spans="1:7" x14ac:dyDescent="0.25">
      <c r="C223" s="103"/>
    </row>
    <row r="224" spans="1:7" ht="15.75" x14ac:dyDescent="0.25">
      <c r="B224" s="104"/>
      <c r="C224" s="105"/>
      <c r="D224" s="75"/>
      <c r="E224" s="75"/>
      <c r="F224" s="75"/>
      <c r="G224" s="75"/>
    </row>
    <row r="225" spans="1:7" x14ac:dyDescent="0.25">
      <c r="B225" s="66" t="s">
        <v>399</v>
      </c>
      <c r="C225" s="107">
        <f>+C224-C214</f>
        <v>-2823.81</v>
      </c>
      <c r="D225" s="75"/>
      <c r="E225" s="75"/>
      <c r="F225" s="75"/>
      <c r="G225" s="75"/>
    </row>
    <row r="226" spans="1:7" x14ac:dyDescent="0.25">
      <c r="B226" s="66" t="s">
        <v>401</v>
      </c>
      <c r="C226" s="108">
        <f>C225/1.08</f>
        <v>-2614.6388888888887</v>
      </c>
      <c r="D226" s="75"/>
      <c r="E226" s="75"/>
      <c r="F226" s="75"/>
      <c r="G226" s="75"/>
    </row>
    <row r="227" spans="1:7" ht="15.75" thickBot="1" x14ac:dyDescent="0.3">
      <c r="B227" s="66" t="s">
        <v>403</v>
      </c>
      <c r="C227" s="108">
        <f>+C226*0.16</f>
        <v>-418.34222222222218</v>
      </c>
      <c r="D227" s="75"/>
      <c r="E227" s="75"/>
      <c r="F227" s="75"/>
      <c r="G227" s="75"/>
    </row>
    <row r="228" spans="1:7" ht="19.5" thickBot="1" x14ac:dyDescent="0.35">
      <c r="A228" s="102"/>
      <c r="B228" s="102" t="s">
        <v>404</v>
      </c>
      <c r="C228" s="111">
        <f>+C226+C227</f>
        <v>-3032.9811111111107</v>
      </c>
      <c r="D228" s="75"/>
      <c r="E228" s="75"/>
      <c r="F228" s="75"/>
      <c r="G228" s="75"/>
    </row>
    <row r="234" spans="1:7" ht="14.25" customHeight="1" thickBot="1" x14ac:dyDescent="0.3"/>
    <row r="235" spans="1:7" s="113" customFormat="1" ht="6.75" customHeight="1" thickBot="1" x14ac:dyDescent="0.3">
      <c r="A235" s="112"/>
    </row>
    <row r="239" spans="1:7" ht="15.75" thickBot="1" x14ac:dyDescent="0.3">
      <c r="A239" s="121" t="s">
        <v>479</v>
      </c>
      <c r="B239" s="121"/>
      <c r="C239" s="121"/>
      <c r="D239" s="121"/>
      <c r="E239" s="121"/>
      <c r="F239" s="121"/>
      <c r="G239" s="121"/>
    </row>
    <row r="240" spans="1:7" x14ac:dyDescent="0.25">
      <c r="A240" s="122" t="s">
        <v>336</v>
      </c>
      <c r="B240" s="124" t="s">
        <v>337</v>
      </c>
      <c r="C240" s="124" t="s">
        <v>338</v>
      </c>
      <c r="D240" s="126" t="s">
        <v>339</v>
      </c>
      <c r="E240" s="124" t="s">
        <v>340</v>
      </c>
      <c r="F240" s="129" t="s">
        <v>341</v>
      </c>
      <c r="G240" s="124" t="s">
        <v>342</v>
      </c>
    </row>
    <row r="241" spans="1:7" ht="15.75" thickBot="1" x14ac:dyDescent="0.3">
      <c r="A241" s="123"/>
      <c r="B241" s="125"/>
      <c r="C241" s="125"/>
      <c r="D241" s="127"/>
      <c r="E241" s="128"/>
      <c r="F241" s="130"/>
      <c r="G241" s="128"/>
    </row>
    <row r="242" spans="1:7" ht="16.5" thickBot="1" x14ac:dyDescent="0.3">
      <c r="A242" s="67" t="s">
        <v>263</v>
      </c>
      <c r="C242" s="68" t="s">
        <v>344</v>
      </c>
      <c r="D242" s="69" t="s">
        <v>345</v>
      </c>
      <c r="E242" s="70" t="s">
        <v>346</v>
      </c>
      <c r="F242" s="71" t="s">
        <v>480</v>
      </c>
      <c r="G242" s="72" t="s">
        <v>373</v>
      </c>
    </row>
    <row r="243" spans="1:7" ht="16.5" thickBot="1" x14ac:dyDescent="0.3">
      <c r="A243" s="73" t="s">
        <v>350</v>
      </c>
      <c r="B243" s="74"/>
      <c r="C243" s="68" t="s">
        <v>344</v>
      </c>
      <c r="D243" s="75"/>
      <c r="E243" s="70" t="s">
        <v>351</v>
      </c>
      <c r="F243" s="71" t="s">
        <v>481</v>
      </c>
      <c r="G243" s="72" t="s">
        <v>376</v>
      </c>
    </row>
    <row r="244" spans="1:7" ht="16.5" thickBot="1" x14ac:dyDescent="0.3">
      <c r="A244" s="75"/>
      <c r="B244" s="74"/>
      <c r="C244" s="68" t="s">
        <v>344</v>
      </c>
      <c r="D244" s="75"/>
      <c r="E244" s="70" t="s">
        <v>357</v>
      </c>
      <c r="F244" s="71" t="s">
        <v>482</v>
      </c>
      <c r="G244" s="72" t="s">
        <v>379</v>
      </c>
    </row>
    <row r="245" spans="1:7" ht="16.5" thickBot="1" x14ac:dyDescent="0.3">
      <c r="A245" s="75"/>
      <c r="B245" s="74"/>
      <c r="C245" s="68" t="s">
        <v>344</v>
      </c>
      <c r="D245" s="75"/>
      <c r="E245" s="70" t="s">
        <v>360</v>
      </c>
      <c r="F245" s="71" t="s">
        <v>483</v>
      </c>
      <c r="G245" s="72" t="s">
        <v>383</v>
      </c>
    </row>
    <row r="246" spans="1:7" ht="16.5" thickBot="1" x14ac:dyDescent="0.3">
      <c r="A246" s="75"/>
      <c r="B246" s="74"/>
      <c r="C246" s="68" t="s">
        <v>344</v>
      </c>
      <c r="D246" s="75"/>
      <c r="E246" s="83" t="s">
        <v>363</v>
      </c>
      <c r="F246" s="71" t="s">
        <v>484</v>
      </c>
      <c r="G246" s="72" t="s">
        <v>468</v>
      </c>
    </row>
    <row r="247" spans="1:7" ht="16.5" thickBot="1" x14ac:dyDescent="0.3">
      <c r="A247" s="75"/>
      <c r="B247" s="74"/>
      <c r="C247" s="68" t="s">
        <v>344</v>
      </c>
      <c r="D247" s="85" t="s">
        <v>367</v>
      </c>
      <c r="E247" s="86" t="s">
        <v>368</v>
      </c>
      <c r="F247" s="118" t="s">
        <v>485</v>
      </c>
      <c r="G247" s="72" t="s">
        <v>468</v>
      </c>
    </row>
    <row r="248" spans="1:7" ht="16.5" thickBot="1" x14ac:dyDescent="0.3">
      <c r="A248" s="75"/>
      <c r="B248" s="74"/>
      <c r="C248" s="68" t="s">
        <v>344</v>
      </c>
      <c r="D248" s="75"/>
      <c r="E248" s="70" t="s">
        <v>371</v>
      </c>
      <c r="F248" s="87" t="s">
        <v>486</v>
      </c>
      <c r="G248" s="72" t="s">
        <v>393</v>
      </c>
    </row>
    <row r="249" spans="1:7" ht="16.5" thickBot="1" x14ac:dyDescent="0.3">
      <c r="A249" s="75"/>
      <c r="B249" s="74"/>
      <c r="C249" s="68" t="s">
        <v>344</v>
      </c>
      <c r="D249" s="75"/>
      <c r="E249" s="70" t="s">
        <v>374</v>
      </c>
      <c r="F249" s="87" t="s">
        <v>487</v>
      </c>
      <c r="G249" s="72" t="s">
        <v>397</v>
      </c>
    </row>
    <row r="250" spans="1:7" ht="16.5" thickBot="1" x14ac:dyDescent="0.3">
      <c r="A250" s="75"/>
      <c r="B250" s="74" t="s">
        <v>394</v>
      </c>
      <c r="C250" s="97">
        <v>8086.36</v>
      </c>
      <c r="D250" s="75"/>
      <c r="E250" s="70" t="s">
        <v>377</v>
      </c>
      <c r="F250" s="87"/>
      <c r="G250" s="72" t="s">
        <v>510</v>
      </c>
    </row>
    <row r="251" spans="1:7" ht="16.5" thickBot="1" x14ac:dyDescent="0.3">
      <c r="A251" s="75"/>
      <c r="B251" s="75"/>
      <c r="C251" s="99">
        <v>8086.36</v>
      </c>
      <c r="D251" s="91" t="s">
        <v>380</v>
      </c>
      <c r="E251" s="70" t="s">
        <v>381</v>
      </c>
      <c r="F251" s="92"/>
      <c r="G251" s="72"/>
    </row>
    <row r="252" spans="1:7" ht="16.5" thickBot="1" x14ac:dyDescent="0.3">
      <c r="A252" s="75"/>
      <c r="B252" s="75"/>
      <c r="C252" s="99">
        <v>8086.36</v>
      </c>
      <c r="D252" s="75"/>
      <c r="E252" s="83" t="s">
        <v>384</v>
      </c>
      <c r="F252" s="92"/>
      <c r="G252" s="72"/>
    </row>
    <row r="253" spans="1:7" ht="16.5" thickBot="1" x14ac:dyDescent="0.3">
      <c r="A253" s="75"/>
      <c r="B253" s="75"/>
      <c r="C253" s="99">
        <v>8086.36</v>
      </c>
      <c r="D253" s="75"/>
      <c r="E253" s="96" t="s">
        <v>388</v>
      </c>
      <c r="F253" s="92"/>
      <c r="G253" s="72"/>
    </row>
    <row r="254" spans="1:7" ht="16.5" thickBot="1" x14ac:dyDescent="0.3">
      <c r="A254" s="75"/>
      <c r="B254" s="75"/>
      <c r="C254" s="99">
        <v>8086.36</v>
      </c>
      <c r="D254" s="75"/>
      <c r="E254" s="70" t="s">
        <v>391</v>
      </c>
      <c r="F254" s="92"/>
      <c r="G254" s="72"/>
    </row>
    <row r="255" spans="1:7" ht="16.5" thickBot="1" x14ac:dyDescent="0.3">
      <c r="A255" s="75"/>
      <c r="B255" s="75"/>
      <c r="C255" s="99">
        <v>8086.36</v>
      </c>
      <c r="D255" s="75"/>
      <c r="E255" s="70" t="s">
        <v>395</v>
      </c>
      <c r="F255" s="92"/>
      <c r="G255" s="72"/>
    </row>
    <row r="256" spans="1:7" ht="16.5" thickBot="1" x14ac:dyDescent="0.3">
      <c r="A256" s="75"/>
      <c r="B256" s="75"/>
      <c r="C256" s="99"/>
      <c r="D256" s="75"/>
      <c r="E256" s="83"/>
      <c r="F256" s="92"/>
      <c r="G256" s="100"/>
    </row>
    <row r="257" spans="1:7" ht="15.75" x14ac:dyDescent="0.25">
      <c r="A257" s="75"/>
      <c r="B257" s="75"/>
      <c r="C257" s="101">
        <f>SUM(C242:C256)</f>
        <v>48518.159999999996</v>
      </c>
      <c r="D257" s="75"/>
      <c r="E257" s="75"/>
      <c r="F257" s="75"/>
      <c r="G257" s="75"/>
    </row>
    <row r="258" spans="1:7" ht="15.75" x14ac:dyDescent="0.25">
      <c r="A258" s="75"/>
      <c r="B258" s="75"/>
      <c r="C258" s="101"/>
      <c r="D258" s="75"/>
      <c r="E258" s="75"/>
      <c r="F258" s="75"/>
      <c r="G258" s="75"/>
    </row>
    <row r="259" spans="1:7" x14ac:dyDescent="0.25">
      <c r="C259" s="103"/>
    </row>
    <row r="260" spans="1:7" ht="15.75" x14ac:dyDescent="0.25">
      <c r="B260" s="104"/>
      <c r="C260" s="105">
        <f>'DATOS ALUMNOS'!G109</f>
        <v>13665</v>
      </c>
      <c r="D260" s="75"/>
      <c r="E260" s="75"/>
      <c r="F260" s="75"/>
      <c r="G260" s="75"/>
    </row>
    <row r="261" spans="1:7" x14ac:dyDescent="0.25">
      <c r="B261" s="66" t="s">
        <v>399</v>
      </c>
      <c r="C261" s="107">
        <f>+C260-C250</f>
        <v>5578.64</v>
      </c>
      <c r="D261" s="75"/>
      <c r="E261" s="75"/>
      <c r="F261" s="75"/>
      <c r="G261" s="75"/>
    </row>
    <row r="262" spans="1:7" x14ac:dyDescent="0.25">
      <c r="B262" s="66" t="s">
        <v>401</v>
      </c>
      <c r="C262" s="108">
        <f>C261/1.08</f>
        <v>5165.4074074074069</v>
      </c>
      <c r="D262" s="75"/>
      <c r="E262" s="75"/>
      <c r="F262" s="75"/>
      <c r="G262" s="75"/>
    </row>
    <row r="263" spans="1:7" ht="15.75" thickBot="1" x14ac:dyDescent="0.3">
      <c r="B263" s="66" t="s">
        <v>403</v>
      </c>
      <c r="C263" s="108">
        <f>+C262*0.16</f>
        <v>826.46518518518508</v>
      </c>
      <c r="D263" s="75"/>
      <c r="E263" s="75"/>
      <c r="F263" s="75"/>
      <c r="G263" s="75"/>
    </row>
    <row r="264" spans="1:7" ht="19.5" thickBot="1" x14ac:dyDescent="0.35">
      <c r="A264" s="102"/>
      <c r="B264" s="102" t="s">
        <v>404</v>
      </c>
      <c r="C264" s="111">
        <f>+C262+C263</f>
        <v>5991.8725925925919</v>
      </c>
      <c r="D264" s="75"/>
      <c r="E264" s="75"/>
      <c r="F264" s="75"/>
      <c r="G264" s="75"/>
    </row>
    <row r="270" spans="1:7" ht="15.75" thickBot="1" x14ac:dyDescent="0.3"/>
    <row r="271" spans="1:7" s="113" customFormat="1" ht="6.75" customHeight="1" thickBot="1" x14ac:dyDescent="0.3">
      <c r="A271" s="112"/>
    </row>
    <row r="275" spans="1:7" ht="15.75" thickBot="1" x14ac:dyDescent="0.3">
      <c r="A275" s="121" t="s">
        <v>488</v>
      </c>
      <c r="B275" s="121"/>
      <c r="C275" s="121"/>
      <c r="D275" s="121"/>
      <c r="E275" s="121"/>
      <c r="F275" s="121"/>
      <c r="G275" s="121"/>
    </row>
    <row r="276" spans="1:7" x14ac:dyDescent="0.25">
      <c r="A276" s="122" t="s">
        <v>336</v>
      </c>
      <c r="B276" s="124" t="s">
        <v>337</v>
      </c>
      <c r="C276" s="124" t="s">
        <v>338</v>
      </c>
      <c r="D276" s="126" t="s">
        <v>339</v>
      </c>
      <c r="E276" s="124" t="s">
        <v>340</v>
      </c>
      <c r="F276" s="129" t="s">
        <v>341</v>
      </c>
      <c r="G276" s="124" t="s">
        <v>342</v>
      </c>
    </row>
    <row r="277" spans="1:7" ht="15.75" thickBot="1" x14ac:dyDescent="0.3">
      <c r="A277" s="123"/>
      <c r="B277" s="125"/>
      <c r="C277" s="125"/>
      <c r="D277" s="127"/>
      <c r="E277" s="128"/>
      <c r="F277" s="130"/>
      <c r="G277" s="128"/>
    </row>
    <row r="278" spans="1:7" ht="16.5" thickBot="1" x14ac:dyDescent="0.3">
      <c r="A278" s="67" t="s">
        <v>263</v>
      </c>
      <c r="B278" s="74"/>
      <c r="C278" s="68" t="s">
        <v>344</v>
      </c>
      <c r="D278" s="69" t="s">
        <v>345</v>
      </c>
      <c r="E278" s="70" t="s">
        <v>346</v>
      </c>
      <c r="F278" s="71" t="s">
        <v>489</v>
      </c>
      <c r="G278" s="72" t="s">
        <v>373</v>
      </c>
    </row>
    <row r="279" spans="1:7" ht="16.5" thickBot="1" x14ac:dyDescent="0.3">
      <c r="A279" s="73" t="s">
        <v>350</v>
      </c>
      <c r="B279" s="74"/>
      <c r="C279" s="68" t="s">
        <v>344</v>
      </c>
      <c r="D279" s="75"/>
      <c r="E279" s="70" t="s">
        <v>351</v>
      </c>
      <c r="F279" s="71" t="s">
        <v>490</v>
      </c>
      <c r="G279" s="72" t="s">
        <v>376</v>
      </c>
    </row>
    <row r="280" spans="1:7" ht="16.5" thickBot="1" x14ac:dyDescent="0.3">
      <c r="A280" s="75"/>
      <c r="B280" s="74"/>
      <c r="C280" s="68" t="s">
        <v>344</v>
      </c>
      <c r="D280" s="75"/>
      <c r="E280" s="70" t="s">
        <v>357</v>
      </c>
      <c r="F280" s="71" t="s">
        <v>491</v>
      </c>
      <c r="G280" s="72" t="s">
        <v>379</v>
      </c>
    </row>
    <row r="281" spans="1:7" ht="16.5" thickBot="1" x14ac:dyDescent="0.3">
      <c r="A281" s="75"/>
      <c r="B281" s="74"/>
      <c r="C281" s="68" t="s">
        <v>344</v>
      </c>
      <c r="D281" s="75"/>
      <c r="E281" s="70" t="s">
        <v>360</v>
      </c>
      <c r="F281" s="71" t="s">
        <v>492</v>
      </c>
      <c r="G281" s="72" t="s">
        <v>383</v>
      </c>
    </row>
    <row r="282" spans="1:7" ht="16.5" thickBot="1" x14ac:dyDescent="0.3">
      <c r="A282" s="75"/>
      <c r="B282" s="74"/>
      <c r="C282" s="68" t="s">
        <v>344</v>
      </c>
      <c r="D282" s="75"/>
      <c r="E282" s="83" t="s">
        <v>363</v>
      </c>
      <c r="F282" s="71" t="s">
        <v>493</v>
      </c>
      <c r="G282" s="72" t="s">
        <v>386</v>
      </c>
    </row>
    <row r="283" spans="1:7" ht="16.5" thickBot="1" x14ac:dyDescent="0.3">
      <c r="A283" s="75"/>
      <c r="B283" s="74"/>
      <c r="C283" s="68" t="s">
        <v>344</v>
      </c>
      <c r="D283" s="85" t="s">
        <v>367</v>
      </c>
      <c r="E283" s="86" t="s">
        <v>368</v>
      </c>
      <c r="F283" s="118" t="s">
        <v>494</v>
      </c>
      <c r="G283" s="72" t="s">
        <v>390</v>
      </c>
    </row>
    <row r="284" spans="1:7" ht="16.5" thickBot="1" x14ac:dyDescent="0.3">
      <c r="A284" s="75"/>
      <c r="B284" s="74"/>
      <c r="C284" s="68" t="s">
        <v>344</v>
      </c>
      <c r="D284" s="75"/>
      <c r="E284" s="70" t="s">
        <v>371</v>
      </c>
      <c r="F284" s="87" t="s">
        <v>495</v>
      </c>
      <c r="G284" s="72" t="s">
        <v>393</v>
      </c>
    </row>
    <row r="285" spans="1:7" ht="16.5" thickBot="1" x14ac:dyDescent="0.3">
      <c r="A285" s="75"/>
      <c r="B285" s="74" t="s">
        <v>394</v>
      </c>
      <c r="C285" s="97">
        <v>2280.77</v>
      </c>
      <c r="D285" s="75"/>
      <c r="E285" s="70" t="s">
        <v>374</v>
      </c>
      <c r="F285" s="87"/>
      <c r="G285" s="72" t="s">
        <v>397</v>
      </c>
    </row>
    <row r="286" spans="1:7" ht="16.5" thickBot="1" x14ac:dyDescent="0.3">
      <c r="A286" s="75"/>
      <c r="B286" s="75"/>
      <c r="C286" s="99">
        <v>2280.77</v>
      </c>
      <c r="D286" s="75"/>
      <c r="E286" s="70" t="s">
        <v>377</v>
      </c>
      <c r="F286" s="87"/>
      <c r="G286" s="72"/>
    </row>
    <row r="287" spans="1:7" ht="16.5" thickBot="1" x14ac:dyDescent="0.3">
      <c r="A287" s="75"/>
      <c r="B287" s="75"/>
      <c r="C287" s="99">
        <v>2280.77</v>
      </c>
      <c r="D287" s="91" t="s">
        <v>380</v>
      </c>
      <c r="E287" s="70" t="s">
        <v>381</v>
      </c>
      <c r="F287" s="92"/>
      <c r="G287" s="72"/>
    </row>
    <row r="288" spans="1:7" ht="16.5" thickBot="1" x14ac:dyDescent="0.3">
      <c r="A288" s="75"/>
      <c r="B288" s="75"/>
      <c r="C288" s="99">
        <v>2280.77</v>
      </c>
      <c r="D288" s="75"/>
      <c r="E288" s="83" t="s">
        <v>384</v>
      </c>
      <c r="F288" s="92"/>
      <c r="G288" s="72"/>
    </row>
    <row r="289" spans="1:7" ht="16.5" thickBot="1" x14ac:dyDescent="0.3">
      <c r="A289" s="75"/>
      <c r="B289" s="75"/>
      <c r="C289" s="99">
        <v>2280.77</v>
      </c>
      <c r="D289" s="75"/>
      <c r="E289" s="96" t="s">
        <v>388</v>
      </c>
      <c r="F289" s="92"/>
      <c r="G289" s="72"/>
    </row>
    <row r="290" spans="1:7" ht="16.5" thickBot="1" x14ac:dyDescent="0.3">
      <c r="A290" s="75"/>
      <c r="B290" s="75"/>
      <c r="C290" s="99">
        <v>2280.77</v>
      </c>
      <c r="D290" s="75"/>
      <c r="E290" s="70" t="s">
        <v>391</v>
      </c>
      <c r="F290" s="92"/>
      <c r="G290" s="72"/>
    </row>
    <row r="291" spans="1:7" ht="16.5" thickBot="1" x14ac:dyDescent="0.3">
      <c r="A291" s="75"/>
      <c r="B291" s="75"/>
      <c r="C291" s="99">
        <v>2280.77</v>
      </c>
      <c r="D291" s="75"/>
      <c r="E291" s="70" t="s">
        <v>395</v>
      </c>
      <c r="F291" s="92"/>
      <c r="G291" s="72"/>
    </row>
    <row r="292" spans="1:7" ht="16.5" thickBot="1" x14ac:dyDescent="0.3">
      <c r="A292" s="75"/>
      <c r="B292" s="75"/>
      <c r="C292" s="99"/>
      <c r="D292" s="75"/>
      <c r="E292" s="83"/>
      <c r="F292" s="92"/>
      <c r="G292" s="100"/>
    </row>
    <row r="293" spans="1:7" ht="15.75" x14ac:dyDescent="0.25">
      <c r="A293" s="75"/>
      <c r="B293" s="75"/>
      <c r="C293" s="101">
        <f>SUM(C278:C292)</f>
        <v>15965.390000000001</v>
      </c>
      <c r="D293" s="75"/>
      <c r="E293" s="75"/>
      <c r="F293" s="75"/>
      <c r="G293" s="75"/>
    </row>
    <row r="294" spans="1:7" ht="15.75" x14ac:dyDescent="0.25">
      <c r="A294" s="75"/>
      <c r="B294" s="75"/>
      <c r="C294" s="101"/>
      <c r="D294" s="75"/>
      <c r="E294" s="75"/>
      <c r="F294" s="75"/>
      <c r="G294" s="75"/>
    </row>
    <row r="295" spans="1:7" x14ac:dyDescent="0.25">
      <c r="C295" s="103"/>
    </row>
    <row r="296" spans="1:7" ht="15.75" x14ac:dyDescent="0.25">
      <c r="B296" s="104"/>
      <c r="C296" s="105">
        <f>'DATOS ALUMNOS'!G130</f>
        <v>4713</v>
      </c>
      <c r="D296" s="75"/>
      <c r="E296" s="75"/>
      <c r="F296" s="75"/>
      <c r="G296" s="75"/>
    </row>
    <row r="297" spans="1:7" x14ac:dyDescent="0.25">
      <c r="B297" s="66" t="s">
        <v>399</v>
      </c>
      <c r="C297" s="107">
        <f>+C296-C285</f>
        <v>2432.23</v>
      </c>
      <c r="D297" s="75"/>
      <c r="E297" s="75"/>
      <c r="F297" s="75"/>
      <c r="G297" s="75"/>
    </row>
    <row r="298" spans="1:7" x14ac:dyDescent="0.25">
      <c r="B298" s="66" t="s">
        <v>401</v>
      </c>
      <c r="C298" s="108">
        <f>C297/1.08</f>
        <v>2252.0648148148148</v>
      </c>
      <c r="D298" s="75"/>
      <c r="E298" s="75"/>
      <c r="F298" s="75"/>
      <c r="G298" s="75"/>
    </row>
    <row r="299" spans="1:7" ht="15.75" thickBot="1" x14ac:dyDescent="0.3">
      <c r="B299" s="66" t="s">
        <v>403</v>
      </c>
      <c r="C299" s="108">
        <f>+C298*0.16</f>
        <v>360.33037037037036</v>
      </c>
      <c r="D299" s="75"/>
      <c r="E299" s="75"/>
      <c r="F299" s="75"/>
      <c r="G299" s="75"/>
    </row>
    <row r="300" spans="1:7" ht="19.5" thickBot="1" x14ac:dyDescent="0.35">
      <c r="A300" s="102"/>
      <c r="B300" s="102" t="s">
        <v>404</v>
      </c>
      <c r="C300" s="111">
        <f>+C298+C299</f>
        <v>2612.3951851851853</v>
      </c>
      <c r="D300" s="75"/>
      <c r="E300" s="75"/>
      <c r="F300" s="75"/>
      <c r="G300" s="75"/>
    </row>
    <row r="305" spans="1:7" ht="15.75" thickBot="1" x14ac:dyDescent="0.3"/>
    <row r="306" spans="1:7" s="113" customFormat="1" ht="6.75" customHeight="1" thickBot="1" x14ac:dyDescent="0.3">
      <c r="A306" s="112"/>
    </row>
    <row r="310" spans="1:7" ht="15.75" thickBot="1" x14ac:dyDescent="0.3">
      <c r="A310" s="121" t="s">
        <v>496</v>
      </c>
      <c r="B310" s="121"/>
      <c r="C310" s="121"/>
      <c r="D310" s="121"/>
      <c r="E310" s="121"/>
      <c r="F310" s="121"/>
      <c r="G310" s="121"/>
    </row>
    <row r="311" spans="1:7" x14ac:dyDescent="0.25">
      <c r="A311" s="122" t="s">
        <v>336</v>
      </c>
      <c r="B311" s="124" t="s">
        <v>337</v>
      </c>
      <c r="C311" s="124" t="s">
        <v>338</v>
      </c>
      <c r="D311" s="126" t="s">
        <v>339</v>
      </c>
      <c r="E311" s="124" t="s">
        <v>340</v>
      </c>
      <c r="F311" s="129" t="s">
        <v>341</v>
      </c>
      <c r="G311" s="124" t="s">
        <v>342</v>
      </c>
    </row>
    <row r="312" spans="1:7" ht="15.75" thickBot="1" x14ac:dyDescent="0.3">
      <c r="A312" s="123"/>
      <c r="B312" s="125"/>
      <c r="C312" s="125"/>
      <c r="D312" s="127"/>
      <c r="E312" s="128"/>
      <c r="F312" s="130"/>
      <c r="G312" s="128"/>
    </row>
    <row r="313" spans="1:7" ht="16.5" thickBot="1" x14ac:dyDescent="0.3">
      <c r="A313" s="67" t="s">
        <v>330</v>
      </c>
      <c r="B313" s="74"/>
      <c r="C313" s="68" t="s">
        <v>344</v>
      </c>
      <c r="D313" s="69" t="s">
        <v>345</v>
      </c>
      <c r="E313" s="70" t="s">
        <v>346</v>
      </c>
      <c r="F313" s="71" t="s">
        <v>497</v>
      </c>
      <c r="G313" s="72" t="s">
        <v>390</v>
      </c>
    </row>
    <row r="314" spans="1:7" ht="16.5" thickBot="1" x14ac:dyDescent="0.3">
      <c r="A314" s="73" t="s">
        <v>350</v>
      </c>
      <c r="B314" s="74"/>
      <c r="C314" s="68" t="s">
        <v>344</v>
      </c>
      <c r="D314" s="75"/>
      <c r="E314" s="70" t="s">
        <v>351</v>
      </c>
      <c r="F314" s="71" t="s">
        <v>498</v>
      </c>
      <c r="G314" s="72" t="s">
        <v>393</v>
      </c>
    </row>
    <row r="315" spans="1:7" ht="16.5" thickBot="1" x14ac:dyDescent="0.3">
      <c r="A315" s="75"/>
      <c r="B315" s="74" t="s">
        <v>394</v>
      </c>
      <c r="C315" s="97">
        <v>2965</v>
      </c>
      <c r="D315" s="75"/>
      <c r="E315" s="70" t="s">
        <v>357</v>
      </c>
      <c r="F315" s="71"/>
      <c r="G315" s="72" t="s">
        <v>397</v>
      </c>
    </row>
    <row r="316" spans="1:7" ht="16.5" thickBot="1" x14ac:dyDescent="0.3">
      <c r="A316" s="75"/>
      <c r="B316" s="74"/>
      <c r="C316" s="99">
        <v>2965</v>
      </c>
      <c r="D316" s="75"/>
      <c r="E316" s="70" t="s">
        <v>360</v>
      </c>
      <c r="F316" s="71"/>
      <c r="G316" s="72"/>
    </row>
    <row r="317" spans="1:7" ht="16.5" thickBot="1" x14ac:dyDescent="0.3">
      <c r="A317" s="75"/>
      <c r="B317" s="74"/>
      <c r="C317" s="99">
        <v>2965</v>
      </c>
      <c r="D317" s="75"/>
      <c r="E317" s="83" t="s">
        <v>363</v>
      </c>
      <c r="F317" s="71"/>
      <c r="G317" s="72"/>
    </row>
    <row r="318" spans="1:7" ht="16.5" thickBot="1" x14ac:dyDescent="0.3">
      <c r="A318" s="75"/>
      <c r="B318" s="74"/>
      <c r="C318" s="99">
        <v>2965</v>
      </c>
      <c r="D318" s="85" t="s">
        <v>367</v>
      </c>
      <c r="E318" s="86" t="s">
        <v>368</v>
      </c>
      <c r="F318" s="118"/>
      <c r="G318" s="72"/>
    </row>
    <row r="319" spans="1:7" ht="16.5" thickBot="1" x14ac:dyDescent="0.3">
      <c r="A319" s="75"/>
      <c r="B319" s="74"/>
      <c r="C319" s="99">
        <v>2965</v>
      </c>
      <c r="D319" s="75"/>
      <c r="E319" s="70" t="s">
        <v>371</v>
      </c>
      <c r="F319" s="87"/>
      <c r="G319" s="72"/>
    </row>
    <row r="320" spans="1:7" ht="16.5" thickBot="1" x14ac:dyDescent="0.3">
      <c r="A320" s="75"/>
      <c r="B320" s="75"/>
      <c r="C320" s="99">
        <v>2965</v>
      </c>
      <c r="D320" s="75"/>
      <c r="E320" s="70" t="s">
        <v>374</v>
      </c>
      <c r="F320" s="87"/>
      <c r="G320" s="72"/>
    </row>
    <row r="321" spans="1:7" ht="16.5" thickBot="1" x14ac:dyDescent="0.3">
      <c r="A321" s="75"/>
      <c r="B321" s="75"/>
      <c r="C321" s="99">
        <v>2965</v>
      </c>
      <c r="D321" s="75"/>
      <c r="E321" s="70" t="s">
        <v>377</v>
      </c>
      <c r="F321" s="87"/>
      <c r="G321" s="72"/>
    </row>
    <row r="322" spans="1:7" ht="16.5" thickBot="1" x14ac:dyDescent="0.3">
      <c r="A322" s="75"/>
      <c r="B322" s="75"/>
      <c r="C322" s="99">
        <v>2965</v>
      </c>
      <c r="D322" s="91" t="s">
        <v>380</v>
      </c>
      <c r="E322" s="70" t="s">
        <v>381</v>
      </c>
      <c r="F322" s="92"/>
      <c r="G322" s="72"/>
    </row>
    <row r="323" spans="1:7" ht="16.5" thickBot="1" x14ac:dyDescent="0.3">
      <c r="A323" s="75"/>
      <c r="B323" s="75"/>
      <c r="C323" s="99">
        <v>2965</v>
      </c>
      <c r="D323" s="75"/>
      <c r="E323" s="83" t="s">
        <v>384</v>
      </c>
      <c r="F323" s="92"/>
      <c r="G323" s="72"/>
    </row>
    <row r="324" spans="1:7" ht="16.5" thickBot="1" x14ac:dyDescent="0.3">
      <c r="A324" s="75"/>
      <c r="B324" s="75"/>
      <c r="C324" s="99">
        <v>2965</v>
      </c>
      <c r="D324" s="75"/>
      <c r="E324" s="96" t="s">
        <v>388</v>
      </c>
      <c r="F324" s="92"/>
      <c r="G324" s="72"/>
    </row>
    <row r="325" spans="1:7" ht="16.5" thickBot="1" x14ac:dyDescent="0.3">
      <c r="A325" s="75"/>
      <c r="B325" s="75"/>
      <c r="C325" s="99">
        <v>2965</v>
      </c>
      <c r="D325" s="75"/>
      <c r="E325" s="70" t="s">
        <v>391</v>
      </c>
      <c r="F325" s="92"/>
      <c r="G325" s="72"/>
    </row>
    <row r="326" spans="1:7" ht="16.5" thickBot="1" x14ac:dyDescent="0.3">
      <c r="A326" s="75"/>
      <c r="B326" s="75"/>
      <c r="C326" s="99">
        <v>2965</v>
      </c>
      <c r="D326" s="75"/>
      <c r="E326" s="70" t="s">
        <v>395</v>
      </c>
      <c r="F326" s="92"/>
      <c r="G326" s="72"/>
    </row>
    <row r="327" spans="1:7" ht="16.5" thickBot="1" x14ac:dyDescent="0.3">
      <c r="A327" s="75"/>
      <c r="B327" s="75"/>
      <c r="C327" s="99"/>
      <c r="D327" s="75"/>
      <c r="E327" s="83"/>
      <c r="F327" s="92"/>
      <c r="G327" s="100"/>
    </row>
    <row r="328" spans="1:7" ht="15.75" x14ac:dyDescent="0.25">
      <c r="A328" s="75"/>
      <c r="B328" s="75"/>
      <c r="C328" s="101">
        <f>SUM(C313:C327)</f>
        <v>35580</v>
      </c>
      <c r="D328" s="75"/>
      <c r="E328" s="75"/>
      <c r="F328" s="75"/>
      <c r="G328" s="75"/>
    </row>
    <row r="329" spans="1:7" ht="15.75" x14ac:dyDescent="0.25">
      <c r="A329" s="75"/>
      <c r="B329" s="75"/>
      <c r="C329" s="101"/>
      <c r="D329" s="75"/>
      <c r="E329" s="75"/>
      <c r="F329" s="75"/>
      <c r="G329" s="75"/>
    </row>
    <row r="330" spans="1:7" x14ac:dyDescent="0.25">
      <c r="C330" s="103"/>
    </row>
    <row r="331" spans="1:7" ht="15.75" x14ac:dyDescent="0.25">
      <c r="B331" s="104"/>
      <c r="C331" s="105">
        <f>'DATOS ALUMNOS'!G37</f>
        <v>0</v>
      </c>
      <c r="D331" s="75"/>
      <c r="E331" s="75"/>
      <c r="F331" s="75"/>
      <c r="G331" s="75"/>
    </row>
    <row r="332" spans="1:7" x14ac:dyDescent="0.25">
      <c r="B332" s="66" t="s">
        <v>399</v>
      </c>
      <c r="C332" s="107">
        <f>+C331-C315</f>
        <v>-2965</v>
      </c>
      <c r="D332" s="75"/>
      <c r="E332" s="75"/>
      <c r="F332" s="75"/>
      <c r="G332" s="75"/>
    </row>
    <row r="333" spans="1:7" x14ac:dyDescent="0.25">
      <c r="B333" s="66" t="s">
        <v>401</v>
      </c>
      <c r="C333" s="108">
        <f>C332/1.08</f>
        <v>-2745.37037037037</v>
      </c>
      <c r="D333" s="75"/>
      <c r="E333" s="75"/>
      <c r="F333" s="75"/>
      <c r="G333" s="75"/>
    </row>
    <row r="334" spans="1:7" ht="15.75" thickBot="1" x14ac:dyDescent="0.3">
      <c r="B334" s="66" t="s">
        <v>403</v>
      </c>
      <c r="C334" s="108">
        <f>+C333*0.16</f>
        <v>-439.25925925925918</v>
      </c>
      <c r="D334" s="75"/>
      <c r="E334" s="75"/>
      <c r="F334" s="75"/>
      <c r="G334" s="75"/>
    </row>
    <row r="335" spans="1:7" ht="19.5" thickBot="1" x14ac:dyDescent="0.35">
      <c r="A335" s="102"/>
      <c r="B335" s="102" t="s">
        <v>404</v>
      </c>
      <c r="C335" s="111">
        <f>+C333+C334</f>
        <v>-3184.6296296296291</v>
      </c>
      <c r="D335" s="75"/>
      <c r="E335" s="75"/>
      <c r="F335" s="75"/>
      <c r="G335" s="75"/>
    </row>
    <row r="338" spans="1:7" ht="15.75" thickBot="1" x14ac:dyDescent="0.3"/>
    <row r="339" spans="1:7" s="113" customFormat="1" ht="6.75" customHeight="1" thickBot="1" x14ac:dyDescent="0.3">
      <c r="A339" s="112"/>
    </row>
    <row r="343" spans="1:7" ht="15.75" thickBot="1" x14ac:dyDescent="0.3">
      <c r="A343" s="121" t="s">
        <v>499</v>
      </c>
      <c r="B343" s="121"/>
      <c r="C343" s="121"/>
      <c r="D343" s="121"/>
      <c r="E343" s="121"/>
      <c r="F343" s="121"/>
      <c r="G343" s="121"/>
    </row>
    <row r="344" spans="1:7" x14ac:dyDescent="0.25">
      <c r="A344" s="122" t="s">
        <v>336</v>
      </c>
      <c r="B344" s="124" t="s">
        <v>337</v>
      </c>
      <c r="C344" s="124" t="s">
        <v>338</v>
      </c>
      <c r="D344" s="126" t="s">
        <v>339</v>
      </c>
      <c r="E344" s="124" t="s">
        <v>340</v>
      </c>
      <c r="F344" s="129" t="s">
        <v>341</v>
      </c>
      <c r="G344" s="124" t="s">
        <v>342</v>
      </c>
    </row>
    <row r="345" spans="1:7" ht="15.75" thickBot="1" x14ac:dyDescent="0.3">
      <c r="A345" s="123"/>
      <c r="B345" s="125"/>
      <c r="C345" s="125"/>
      <c r="D345" s="127"/>
      <c r="E345" s="128"/>
      <c r="F345" s="130"/>
      <c r="G345" s="128"/>
    </row>
    <row r="346" spans="1:7" ht="16.5" thickBot="1" x14ac:dyDescent="0.3">
      <c r="A346" s="67"/>
      <c r="B346" s="74"/>
      <c r="C346" s="68" t="s">
        <v>344</v>
      </c>
      <c r="D346" s="69" t="s">
        <v>345</v>
      </c>
      <c r="E346" s="70" t="s">
        <v>346</v>
      </c>
      <c r="F346" s="71" t="s">
        <v>500</v>
      </c>
      <c r="G346" s="72" t="s">
        <v>390</v>
      </c>
    </row>
    <row r="347" spans="1:7" ht="16.5" thickBot="1" x14ac:dyDescent="0.3">
      <c r="A347" s="73"/>
      <c r="B347" s="74"/>
      <c r="C347" s="68" t="s">
        <v>344</v>
      </c>
      <c r="D347" s="75"/>
      <c r="E347" s="70" t="s">
        <v>351</v>
      </c>
      <c r="F347" s="71" t="s">
        <v>501</v>
      </c>
      <c r="G347" s="72" t="s">
        <v>393</v>
      </c>
    </row>
    <row r="348" spans="1:7" ht="16.5" thickBot="1" x14ac:dyDescent="0.3">
      <c r="A348" s="75"/>
      <c r="B348" s="74" t="s">
        <v>394</v>
      </c>
      <c r="C348" s="97">
        <v>16942.86</v>
      </c>
      <c r="D348" s="75"/>
      <c r="E348" s="70" t="s">
        <v>357</v>
      </c>
      <c r="F348" s="71"/>
      <c r="G348" s="72" t="s">
        <v>397</v>
      </c>
    </row>
    <row r="349" spans="1:7" ht="16.5" thickBot="1" x14ac:dyDescent="0.3">
      <c r="A349" s="75"/>
      <c r="B349" s="74"/>
      <c r="C349" s="99">
        <v>16942.86</v>
      </c>
      <c r="D349" s="75"/>
      <c r="E349" s="70" t="s">
        <v>360</v>
      </c>
      <c r="F349" s="71"/>
      <c r="G349" s="72"/>
    </row>
    <row r="350" spans="1:7" ht="16.5" thickBot="1" x14ac:dyDescent="0.3">
      <c r="A350" s="75"/>
      <c r="B350" s="74"/>
      <c r="C350" s="99">
        <v>16942.86</v>
      </c>
      <c r="D350" s="75"/>
      <c r="E350" s="83" t="s">
        <v>363</v>
      </c>
      <c r="F350" s="71"/>
      <c r="G350" s="72"/>
    </row>
    <row r="351" spans="1:7" ht="16.5" thickBot="1" x14ac:dyDescent="0.3">
      <c r="A351" s="75"/>
      <c r="B351" s="74"/>
      <c r="C351" s="99">
        <v>16942.86</v>
      </c>
      <c r="D351" s="85" t="s">
        <v>367</v>
      </c>
      <c r="E351" s="86" t="s">
        <v>368</v>
      </c>
      <c r="F351" s="118"/>
      <c r="G351" s="72"/>
    </row>
    <row r="352" spans="1:7" ht="16.5" thickBot="1" x14ac:dyDescent="0.3">
      <c r="A352" s="75"/>
      <c r="B352" s="74"/>
      <c r="C352" s="99">
        <v>16942.86</v>
      </c>
      <c r="D352" s="75"/>
      <c r="E352" s="70" t="s">
        <v>371</v>
      </c>
      <c r="F352" s="87"/>
      <c r="G352" s="72"/>
    </row>
    <row r="353" spans="1:7" ht="16.5" thickBot="1" x14ac:dyDescent="0.3">
      <c r="A353" s="75"/>
      <c r="B353" s="75"/>
      <c r="C353" s="99">
        <v>16942.86</v>
      </c>
      <c r="D353" s="75"/>
      <c r="E353" s="70" t="s">
        <v>374</v>
      </c>
      <c r="F353" s="87"/>
      <c r="G353" s="72"/>
    </row>
    <row r="354" spans="1:7" ht="16.5" thickBot="1" x14ac:dyDescent="0.3">
      <c r="A354" s="75"/>
      <c r="B354" s="75"/>
      <c r="C354" s="99">
        <v>16942.86</v>
      </c>
      <c r="D354" s="75"/>
      <c r="E354" s="70" t="s">
        <v>377</v>
      </c>
      <c r="F354" s="87"/>
      <c r="G354" s="72"/>
    </row>
    <row r="355" spans="1:7" ht="16.5" thickBot="1" x14ac:dyDescent="0.3">
      <c r="A355" s="75"/>
      <c r="B355" s="75"/>
      <c r="C355" s="99">
        <v>16942.86</v>
      </c>
      <c r="D355" s="91" t="s">
        <v>380</v>
      </c>
      <c r="E355" s="70" t="s">
        <v>381</v>
      </c>
      <c r="F355" s="92"/>
      <c r="G355" s="72"/>
    </row>
    <row r="356" spans="1:7" ht="16.5" thickBot="1" x14ac:dyDescent="0.3">
      <c r="A356" s="75"/>
      <c r="B356" s="75"/>
      <c r="C356" s="99">
        <v>16942.86</v>
      </c>
      <c r="D356" s="75"/>
      <c r="E356" s="83" t="s">
        <v>384</v>
      </c>
      <c r="F356" s="92"/>
      <c r="G356" s="72"/>
    </row>
    <row r="357" spans="1:7" ht="16.5" thickBot="1" x14ac:dyDescent="0.3">
      <c r="A357" s="75"/>
      <c r="B357" s="75"/>
      <c r="C357" s="99">
        <v>16942.86</v>
      </c>
      <c r="D357" s="75"/>
      <c r="E357" s="96" t="s">
        <v>388</v>
      </c>
      <c r="F357" s="92"/>
      <c r="G357" s="72"/>
    </row>
    <row r="358" spans="1:7" ht="16.5" thickBot="1" x14ac:dyDescent="0.3">
      <c r="A358" s="75"/>
      <c r="B358" s="75"/>
      <c r="C358" s="99">
        <v>16942.86</v>
      </c>
      <c r="D358" s="75"/>
      <c r="E358" s="70" t="s">
        <v>391</v>
      </c>
      <c r="F358" s="92"/>
      <c r="G358" s="72"/>
    </row>
    <row r="359" spans="1:7" ht="16.5" thickBot="1" x14ac:dyDescent="0.3">
      <c r="A359" s="75"/>
      <c r="B359" s="75"/>
      <c r="C359" s="99">
        <v>16942.86</v>
      </c>
      <c r="D359" s="75"/>
      <c r="E359" s="70" t="s">
        <v>395</v>
      </c>
      <c r="F359" s="92"/>
      <c r="G359" s="72"/>
    </row>
    <row r="360" spans="1:7" ht="16.5" thickBot="1" x14ac:dyDescent="0.3">
      <c r="A360" s="75"/>
      <c r="B360" s="75"/>
      <c r="C360" s="99"/>
      <c r="D360" s="75"/>
      <c r="E360" s="83"/>
      <c r="F360" s="92"/>
      <c r="G360" s="100"/>
    </row>
    <row r="361" spans="1:7" ht="15.75" x14ac:dyDescent="0.25">
      <c r="A361" s="75"/>
      <c r="B361" s="75"/>
      <c r="C361" s="101">
        <f>SUM(C346:C360)</f>
        <v>203314.31999999995</v>
      </c>
      <c r="D361" s="75"/>
      <c r="E361" s="75"/>
      <c r="F361" s="75"/>
      <c r="G361" s="75"/>
    </row>
    <row r="362" spans="1:7" ht="15.75" x14ac:dyDescent="0.25">
      <c r="A362" s="75"/>
      <c r="B362" s="75"/>
      <c r="C362" s="101"/>
      <c r="D362" s="75"/>
      <c r="E362" s="75"/>
      <c r="F362" s="75"/>
      <c r="G362" s="75"/>
    </row>
    <row r="363" spans="1:7" x14ac:dyDescent="0.25">
      <c r="C363" s="103"/>
    </row>
    <row r="364" spans="1:7" ht="15.75" x14ac:dyDescent="0.25">
      <c r="B364" s="104"/>
      <c r="C364" s="105">
        <f>'DATOS ALUMNOS'!G56</f>
        <v>29717.5</v>
      </c>
      <c r="D364" s="75"/>
      <c r="E364" s="75"/>
      <c r="F364" s="75"/>
      <c r="G364" s="75"/>
    </row>
    <row r="365" spans="1:7" x14ac:dyDescent="0.25">
      <c r="B365" s="66" t="s">
        <v>399</v>
      </c>
      <c r="C365" s="107">
        <f>+C364-C348</f>
        <v>12774.64</v>
      </c>
      <c r="D365" s="75"/>
      <c r="E365" s="75"/>
      <c r="F365" s="75"/>
      <c r="G365" s="75"/>
    </row>
    <row r="366" spans="1:7" x14ac:dyDescent="0.25">
      <c r="B366" s="66" t="s">
        <v>401</v>
      </c>
      <c r="C366" s="108">
        <f>C365/1.08</f>
        <v>11828.370370370369</v>
      </c>
      <c r="D366" s="75"/>
      <c r="E366" s="75"/>
      <c r="F366" s="75"/>
      <c r="G366" s="75"/>
    </row>
    <row r="367" spans="1:7" ht="15.75" thickBot="1" x14ac:dyDescent="0.3">
      <c r="B367" s="66" t="s">
        <v>403</v>
      </c>
      <c r="C367" s="108">
        <f>+C366*0.16</f>
        <v>1892.5392592592591</v>
      </c>
      <c r="D367" s="75"/>
      <c r="E367" s="75"/>
      <c r="F367" s="75"/>
      <c r="G367" s="75"/>
    </row>
    <row r="368" spans="1:7" ht="19.5" thickBot="1" x14ac:dyDescent="0.35">
      <c r="A368" s="102"/>
      <c r="B368" s="102" t="s">
        <v>404</v>
      </c>
      <c r="C368" s="111">
        <f>+C366+C367</f>
        <v>13720.909629629628</v>
      </c>
      <c r="D368" s="75"/>
      <c r="E368" s="75"/>
      <c r="F368" s="75"/>
      <c r="G368" s="75"/>
    </row>
    <row r="374" spans="1:7" ht="15.75" thickBot="1" x14ac:dyDescent="0.3"/>
    <row r="375" spans="1:7" s="113" customFormat="1" ht="6.75" customHeight="1" thickBot="1" x14ac:dyDescent="0.3">
      <c r="A375" s="112"/>
    </row>
    <row r="379" spans="1:7" ht="15.75" thickBot="1" x14ac:dyDescent="0.3">
      <c r="A379" s="121" t="s">
        <v>502</v>
      </c>
      <c r="B379" s="121"/>
      <c r="C379" s="121"/>
      <c r="D379" s="121"/>
      <c r="E379" s="121"/>
      <c r="F379" s="121"/>
      <c r="G379" s="121"/>
    </row>
    <row r="380" spans="1:7" x14ac:dyDescent="0.25">
      <c r="A380" s="122" t="s">
        <v>336</v>
      </c>
      <c r="B380" s="124" t="s">
        <v>337</v>
      </c>
      <c r="C380" s="124" t="s">
        <v>338</v>
      </c>
      <c r="D380" s="126" t="s">
        <v>339</v>
      </c>
      <c r="E380" s="124" t="s">
        <v>340</v>
      </c>
      <c r="F380" s="129" t="s">
        <v>341</v>
      </c>
      <c r="G380" s="124" t="s">
        <v>342</v>
      </c>
    </row>
    <row r="381" spans="1:7" ht="15.75" thickBot="1" x14ac:dyDescent="0.3">
      <c r="A381" s="123"/>
      <c r="B381" s="125"/>
      <c r="C381" s="125"/>
      <c r="D381" s="127"/>
      <c r="E381" s="128"/>
      <c r="F381" s="130"/>
      <c r="G381" s="128"/>
    </row>
    <row r="382" spans="1:7" ht="16.5" thickBot="1" x14ac:dyDescent="0.3">
      <c r="A382" s="67"/>
      <c r="B382" s="74"/>
      <c r="C382" s="68" t="s">
        <v>344</v>
      </c>
      <c r="D382" s="69" t="s">
        <v>345</v>
      </c>
      <c r="E382" s="70" t="s">
        <v>346</v>
      </c>
      <c r="F382" s="71" t="s">
        <v>503</v>
      </c>
      <c r="G382" s="72" t="s">
        <v>390</v>
      </c>
    </row>
    <row r="383" spans="1:7" ht="16.5" thickBot="1" x14ac:dyDescent="0.3">
      <c r="A383" s="73"/>
      <c r="B383" s="74"/>
      <c r="C383" s="68" t="s">
        <v>344</v>
      </c>
      <c r="D383" s="75"/>
      <c r="E383" s="70" t="s">
        <v>351</v>
      </c>
      <c r="F383" s="71" t="s">
        <v>504</v>
      </c>
      <c r="G383" s="72" t="s">
        <v>393</v>
      </c>
    </row>
    <row r="384" spans="1:7" ht="16.5" thickBot="1" x14ac:dyDescent="0.3">
      <c r="A384" s="75"/>
      <c r="B384" s="74" t="s">
        <v>394</v>
      </c>
      <c r="C384" s="97">
        <v>7906.67</v>
      </c>
      <c r="D384" s="75"/>
      <c r="E384" s="70" t="s">
        <v>357</v>
      </c>
      <c r="F384" s="71"/>
      <c r="G384" s="72" t="s">
        <v>397</v>
      </c>
    </row>
    <row r="385" spans="1:7" ht="16.5" thickBot="1" x14ac:dyDescent="0.3">
      <c r="A385" s="75"/>
      <c r="B385" s="74"/>
      <c r="C385" s="99">
        <v>7906.67</v>
      </c>
      <c r="D385" s="75"/>
      <c r="E385" s="70" t="s">
        <v>360</v>
      </c>
      <c r="F385" s="71"/>
      <c r="G385" s="72"/>
    </row>
    <row r="386" spans="1:7" ht="16.5" thickBot="1" x14ac:dyDescent="0.3">
      <c r="A386" s="75"/>
      <c r="B386" s="74"/>
      <c r="C386" s="99">
        <v>7906.67</v>
      </c>
      <c r="D386" s="75"/>
      <c r="E386" s="83" t="s">
        <v>363</v>
      </c>
      <c r="F386" s="71"/>
      <c r="G386" s="72"/>
    </row>
    <row r="387" spans="1:7" ht="16.5" thickBot="1" x14ac:dyDescent="0.3">
      <c r="A387" s="75"/>
      <c r="B387" s="74"/>
      <c r="C387" s="99">
        <v>7906.67</v>
      </c>
      <c r="D387" s="85" t="s">
        <v>367</v>
      </c>
      <c r="E387" s="86" t="s">
        <v>368</v>
      </c>
      <c r="F387" s="118"/>
      <c r="G387" s="72"/>
    </row>
    <row r="388" spans="1:7" ht="16.5" thickBot="1" x14ac:dyDescent="0.3">
      <c r="A388" s="75"/>
      <c r="B388" s="74"/>
      <c r="C388" s="99">
        <v>7906.67</v>
      </c>
      <c r="D388" s="75"/>
      <c r="E388" s="70" t="s">
        <v>371</v>
      </c>
      <c r="F388" s="87"/>
      <c r="G388" s="72"/>
    </row>
    <row r="389" spans="1:7" ht="16.5" thickBot="1" x14ac:dyDescent="0.3">
      <c r="A389" s="75"/>
      <c r="B389" s="75"/>
      <c r="C389" s="99">
        <v>7906.67</v>
      </c>
      <c r="D389" s="75"/>
      <c r="E389" s="70" t="s">
        <v>374</v>
      </c>
      <c r="F389" s="87"/>
      <c r="G389" s="72"/>
    </row>
    <row r="390" spans="1:7" ht="16.5" thickBot="1" x14ac:dyDescent="0.3">
      <c r="A390" s="75"/>
      <c r="B390" s="75"/>
      <c r="C390" s="99">
        <v>7906.67</v>
      </c>
      <c r="D390" s="75"/>
      <c r="E390" s="70" t="s">
        <v>377</v>
      </c>
      <c r="F390" s="87"/>
      <c r="G390" s="72"/>
    </row>
    <row r="391" spans="1:7" ht="16.5" thickBot="1" x14ac:dyDescent="0.3">
      <c r="A391" s="75"/>
      <c r="B391" s="75"/>
      <c r="C391" s="99">
        <v>7906.67</v>
      </c>
      <c r="D391" s="91" t="s">
        <v>380</v>
      </c>
      <c r="E391" s="70" t="s">
        <v>381</v>
      </c>
      <c r="F391" s="92"/>
      <c r="G391" s="72"/>
    </row>
    <row r="392" spans="1:7" ht="16.5" thickBot="1" x14ac:dyDescent="0.3">
      <c r="A392" s="75"/>
      <c r="B392" s="75"/>
      <c r="C392" s="99">
        <v>7906.67</v>
      </c>
      <c r="D392" s="75"/>
      <c r="E392" s="83" t="s">
        <v>384</v>
      </c>
      <c r="F392" s="92"/>
      <c r="G392" s="72"/>
    </row>
    <row r="393" spans="1:7" ht="16.5" thickBot="1" x14ac:dyDescent="0.3">
      <c r="A393" s="75"/>
      <c r="B393" s="75"/>
      <c r="C393" s="99">
        <v>7906.67</v>
      </c>
      <c r="D393" s="75"/>
      <c r="E393" s="96" t="s">
        <v>388</v>
      </c>
      <c r="F393" s="92"/>
      <c r="G393" s="72"/>
    </row>
    <row r="394" spans="1:7" ht="16.5" thickBot="1" x14ac:dyDescent="0.3">
      <c r="A394" s="75"/>
      <c r="B394" s="75"/>
      <c r="C394" s="99">
        <v>7906.67</v>
      </c>
      <c r="D394" s="75"/>
      <c r="E394" s="70" t="s">
        <v>391</v>
      </c>
      <c r="F394" s="92"/>
      <c r="G394" s="72"/>
    </row>
    <row r="395" spans="1:7" ht="16.5" thickBot="1" x14ac:dyDescent="0.3">
      <c r="A395" s="75"/>
      <c r="B395" s="75"/>
      <c r="C395" s="99">
        <v>7906.67</v>
      </c>
      <c r="D395" s="75"/>
      <c r="E395" s="70" t="s">
        <v>395</v>
      </c>
      <c r="F395" s="92"/>
      <c r="G395" s="72"/>
    </row>
    <row r="396" spans="1:7" ht="16.5" thickBot="1" x14ac:dyDescent="0.3">
      <c r="A396" s="75"/>
      <c r="B396" s="75"/>
      <c r="C396" s="99"/>
      <c r="D396" s="75"/>
      <c r="E396" s="83"/>
      <c r="F396" s="92"/>
      <c r="G396" s="100"/>
    </row>
    <row r="397" spans="1:7" ht="15.75" x14ac:dyDescent="0.25">
      <c r="A397" s="75"/>
      <c r="B397" s="75"/>
      <c r="C397" s="101">
        <f>SUM(C382:C396)</f>
        <v>94880.04</v>
      </c>
      <c r="D397" s="75"/>
      <c r="E397" s="75"/>
      <c r="F397" s="75"/>
      <c r="G397" s="75"/>
    </row>
    <row r="398" spans="1:7" ht="15.75" x14ac:dyDescent="0.25">
      <c r="A398" s="75"/>
      <c r="B398" s="75"/>
      <c r="C398" s="101"/>
      <c r="D398" s="75"/>
      <c r="E398" s="75"/>
      <c r="F398" s="75"/>
      <c r="G398" s="75"/>
    </row>
    <row r="399" spans="1:7" x14ac:dyDescent="0.25">
      <c r="C399" s="103"/>
    </row>
    <row r="400" spans="1:7" ht="15.75" x14ac:dyDescent="0.25">
      <c r="B400" s="104"/>
      <c r="C400" s="105">
        <f>'DATOS ALUMNOS'!G90</f>
        <v>11012</v>
      </c>
      <c r="D400" s="75"/>
      <c r="E400" s="75"/>
      <c r="F400" s="75"/>
      <c r="G400" s="75"/>
    </row>
    <row r="401" spans="1:7" x14ac:dyDescent="0.25">
      <c r="B401" s="66" t="s">
        <v>399</v>
      </c>
      <c r="C401" s="107">
        <f>+C400-C384</f>
        <v>3105.33</v>
      </c>
      <c r="D401" s="75"/>
      <c r="E401" s="75"/>
      <c r="F401" s="75"/>
      <c r="G401" s="75"/>
    </row>
    <row r="402" spans="1:7" x14ac:dyDescent="0.25">
      <c r="B402" s="66" t="s">
        <v>401</v>
      </c>
      <c r="C402" s="108">
        <f>C401/1.08</f>
        <v>2875.3055555555552</v>
      </c>
      <c r="D402" s="75"/>
      <c r="E402" s="75"/>
      <c r="F402" s="75"/>
      <c r="G402" s="75"/>
    </row>
    <row r="403" spans="1:7" ht="15.75" thickBot="1" x14ac:dyDescent="0.3">
      <c r="B403" s="66" t="s">
        <v>403</v>
      </c>
      <c r="C403" s="108">
        <f>+C402*0.16</f>
        <v>460.04888888888883</v>
      </c>
      <c r="D403" s="75"/>
      <c r="E403" s="75"/>
      <c r="F403" s="75"/>
      <c r="G403" s="75"/>
    </row>
    <row r="404" spans="1:7" ht="19.5" thickBot="1" x14ac:dyDescent="0.35">
      <c r="A404" s="102"/>
      <c r="B404" s="102" t="s">
        <v>404</v>
      </c>
      <c r="C404" s="111">
        <f>+C402+C403</f>
        <v>3335.3544444444442</v>
      </c>
      <c r="D404" s="75"/>
      <c r="E404" s="75"/>
      <c r="F404" s="75"/>
      <c r="G404" s="75"/>
    </row>
    <row r="409" spans="1:7" ht="15.75" thickBot="1" x14ac:dyDescent="0.3"/>
    <row r="410" spans="1:7" s="113" customFormat="1" ht="6.75" customHeight="1" thickBot="1" x14ac:dyDescent="0.3">
      <c r="A410" s="112"/>
    </row>
    <row r="414" spans="1:7" ht="15.75" thickBot="1" x14ac:dyDescent="0.3">
      <c r="A414" s="121" t="s">
        <v>505</v>
      </c>
      <c r="B414" s="121"/>
      <c r="C414" s="121"/>
      <c r="D414" s="121"/>
      <c r="E414" s="121"/>
      <c r="F414" s="121"/>
      <c r="G414" s="121"/>
    </row>
    <row r="415" spans="1:7" x14ac:dyDescent="0.25">
      <c r="A415" s="122" t="s">
        <v>336</v>
      </c>
      <c r="B415" s="124" t="s">
        <v>337</v>
      </c>
      <c r="C415" s="124" t="s">
        <v>338</v>
      </c>
      <c r="D415" s="126" t="s">
        <v>339</v>
      </c>
      <c r="E415" s="124" t="s">
        <v>340</v>
      </c>
      <c r="F415" s="129" t="s">
        <v>341</v>
      </c>
      <c r="G415" s="124" t="s">
        <v>342</v>
      </c>
    </row>
    <row r="416" spans="1:7" ht="15.75" thickBot="1" x14ac:dyDescent="0.3">
      <c r="A416" s="123"/>
      <c r="B416" s="125"/>
      <c r="C416" s="125"/>
      <c r="D416" s="127"/>
      <c r="E416" s="128"/>
      <c r="F416" s="130"/>
      <c r="G416" s="128"/>
    </row>
    <row r="417" spans="1:11" ht="16.5" thickBot="1" x14ac:dyDescent="0.3">
      <c r="A417" s="67"/>
      <c r="B417" s="74"/>
      <c r="C417" s="68" t="s">
        <v>344</v>
      </c>
      <c r="D417" s="69" t="s">
        <v>345</v>
      </c>
      <c r="E417" s="70" t="s">
        <v>346</v>
      </c>
      <c r="F417" s="71" t="s">
        <v>506</v>
      </c>
      <c r="G417" s="72" t="s">
        <v>390</v>
      </c>
    </row>
    <row r="418" spans="1:11" ht="16.5" thickBot="1" x14ac:dyDescent="0.3">
      <c r="A418" s="73"/>
      <c r="B418" s="74"/>
      <c r="C418" s="68" t="s">
        <v>344</v>
      </c>
      <c r="D418" s="75"/>
      <c r="E418" s="70" t="s">
        <v>351</v>
      </c>
      <c r="F418" s="71" t="s">
        <v>507</v>
      </c>
      <c r="G418" s="72" t="s">
        <v>393</v>
      </c>
    </row>
    <row r="419" spans="1:11" ht="16.5" thickBot="1" x14ac:dyDescent="0.3">
      <c r="A419" s="75"/>
      <c r="B419" s="74" t="s">
        <v>394</v>
      </c>
      <c r="C419" s="97">
        <v>2695.45</v>
      </c>
      <c r="D419" s="75"/>
      <c r="E419" s="70" t="s">
        <v>357</v>
      </c>
      <c r="F419" s="71"/>
      <c r="G419" s="72" t="s">
        <v>397</v>
      </c>
    </row>
    <row r="420" spans="1:11" ht="16.5" thickBot="1" x14ac:dyDescent="0.3">
      <c r="A420" s="75"/>
      <c r="B420" s="74"/>
      <c r="C420" s="99">
        <v>2695.45</v>
      </c>
      <c r="D420" s="75"/>
      <c r="E420" s="70" t="s">
        <v>360</v>
      </c>
      <c r="F420" s="71"/>
      <c r="G420" s="72"/>
      <c r="K420" s="119" t="s">
        <v>508</v>
      </c>
    </row>
    <row r="421" spans="1:11" ht="16.5" thickBot="1" x14ac:dyDescent="0.3">
      <c r="A421" s="75"/>
      <c r="B421" s="74"/>
      <c r="C421" s="99">
        <v>2695.45</v>
      </c>
      <c r="D421" s="75"/>
      <c r="E421" s="83" t="s">
        <v>363</v>
      </c>
      <c r="F421" s="71"/>
      <c r="G421" s="72"/>
    </row>
    <row r="422" spans="1:11" ht="16.5" thickBot="1" x14ac:dyDescent="0.3">
      <c r="A422" s="75"/>
      <c r="B422" s="74"/>
      <c r="C422" s="99">
        <v>2695.45</v>
      </c>
      <c r="D422" s="85" t="s">
        <v>367</v>
      </c>
      <c r="E422" s="86" t="s">
        <v>368</v>
      </c>
      <c r="F422" s="118"/>
      <c r="G422" s="72"/>
    </row>
    <row r="423" spans="1:11" ht="16.5" thickBot="1" x14ac:dyDescent="0.3">
      <c r="A423" s="75"/>
      <c r="B423" s="74"/>
      <c r="C423" s="99">
        <v>2695.45</v>
      </c>
      <c r="D423" s="75"/>
      <c r="E423" s="70" t="s">
        <v>371</v>
      </c>
      <c r="F423" s="87"/>
      <c r="G423" s="72"/>
    </row>
    <row r="424" spans="1:11" ht="16.5" thickBot="1" x14ac:dyDescent="0.3">
      <c r="A424" s="75"/>
      <c r="B424" s="75"/>
      <c r="C424" s="99">
        <v>2695.45</v>
      </c>
      <c r="D424" s="75"/>
      <c r="E424" s="70" t="s">
        <v>374</v>
      </c>
      <c r="F424" s="87"/>
      <c r="G424" s="72"/>
    </row>
    <row r="425" spans="1:11" ht="16.5" thickBot="1" x14ac:dyDescent="0.3">
      <c r="A425" s="75"/>
      <c r="B425" s="75"/>
      <c r="C425" s="99">
        <v>2695.45</v>
      </c>
      <c r="D425" s="75"/>
      <c r="E425" s="70" t="s">
        <v>377</v>
      </c>
      <c r="F425" s="87"/>
      <c r="G425" s="72"/>
    </row>
    <row r="426" spans="1:11" ht="16.5" thickBot="1" x14ac:dyDescent="0.3">
      <c r="A426" s="75"/>
      <c r="B426" s="75"/>
      <c r="C426" s="99">
        <v>2695.45</v>
      </c>
      <c r="D426" s="91" t="s">
        <v>380</v>
      </c>
      <c r="E426" s="70" t="s">
        <v>381</v>
      </c>
      <c r="F426" s="92"/>
      <c r="G426" s="72"/>
    </row>
    <row r="427" spans="1:11" ht="16.5" thickBot="1" x14ac:dyDescent="0.3">
      <c r="A427" s="75"/>
      <c r="B427" s="75"/>
      <c r="C427" s="99">
        <v>2695.45</v>
      </c>
      <c r="D427" s="75"/>
      <c r="E427" s="83" t="s">
        <v>384</v>
      </c>
      <c r="F427" s="92"/>
      <c r="G427" s="72"/>
    </row>
    <row r="428" spans="1:11" ht="16.5" thickBot="1" x14ac:dyDescent="0.3">
      <c r="A428" s="75"/>
      <c r="B428" s="75"/>
      <c r="C428" s="99">
        <v>2695.45</v>
      </c>
      <c r="D428" s="75"/>
      <c r="E428" s="96" t="s">
        <v>388</v>
      </c>
      <c r="F428" s="92"/>
      <c r="G428" s="72"/>
    </row>
    <row r="429" spans="1:11" ht="16.5" thickBot="1" x14ac:dyDescent="0.3">
      <c r="A429" s="75"/>
      <c r="B429" s="75"/>
      <c r="C429" s="99">
        <v>2695.45</v>
      </c>
      <c r="D429" s="75"/>
      <c r="E429" s="70" t="s">
        <v>391</v>
      </c>
      <c r="F429" s="92"/>
      <c r="G429" s="72"/>
    </row>
    <row r="430" spans="1:11" ht="16.5" thickBot="1" x14ac:dyDescent="0.3">
      <c r="A430" s="75"/>
      <c r="B430" s="75"/>
      <c r="C430" s="99">
        <v>2695.45</v>
      </c>
      <c r="D430" s="75"/>
      <c r="E430" s="70" t="s">
        <v>395</v>
      </c>
      <c r="F430" s="92"/>
      <c r="G430" s="72"/>
    </row>
    <row r="431" spans="1:11" ht="16.5" thickBot="1" x14ac:dyDescent="0.3">
      <c r="A431" s="75"/>
      <c r="B431" s="75"/>
      <c r="C431" s="99"/>
      <c r="D431" s="75"/>
      <c r="E431" s="83"/>
      <c r="F431" s="92"/>
      <c r="G431" s="100"/>
    </row>
    <row r="432" spans="1:11" ht="15.75" x14ac:dyDescent="0.25">
      <c r="A432" s="75"/>
      <c r="B432" s="75"/>
      <c r="C432" s="101">
        <f>SUM(C417:C431)</f>
        <v>32345.400000000005</v>
      </c>
      <c r="D432" s="75"/>
      <c r="E432" s="75"/>
      <c r="F432" s="75"/>
      <c r="G432" s="75"/>
    </row>
    <row r="433" spans="1:10" ht="15.75" x14ac:dyDescent="0.25">
      <c r="A433" s="75"/>
      <c r="B433" s="75"/>
      <c r="C433" s="101"/>
      <c r="D433" s="75"/>
      <c r="E433" s="75"/>
      <c r="F433" s="75"/>
      <c r="G433" s="75"/>
    </row>
    <row r="434" spans="1:10" x14ac:dyDescent="0.25">
      <c r="C434" s="103"/>
    </row>
    <row r="435" spans="1:10" ht="15.75" x14ac:dyDescent="0.25">
      <c r="B435" s="104"/>
      <c r="C435" s="105">
        <f>'DATOS ALUMNOS'!G120</f>
        <v>10967.5</v>
      </c>
      <c r="D435" s="75"/>
      <c r="E435" s="75"/>
      <c r="F435" s="75"/>
      <c r="G435" s="75"/>
    </row>
    <row r="436" spans="1:10" x14ac:dyDescent="0.25">
      <c r="B436" s="66" t="s">
        <v>399</v>
      </c>
      <c r="C436" s="107">
        <f>+C435-C419</f>
        <v>8272.0499999999993</v>
      </c>
      <c r="D436" s="75"/>
      <c r="E436" s="75"/>
      <c r="F436" s="75"/>
      <c r="G436" s="75"/>
    </row>
    <row r="437" spans="1:10" x14ac:dyDescent="0.25">
      <c r="B437" s="66" t="s">
        <v>401</v>
      </c>
      <c r="C437" s="108">
        <f>C436/1.08</f>
        <v>7659.3055555555547</v>
      </c>
      <c r="D437" s="75"/>
      <c r="E437" s="75"/>
      <c r="F437" s="75"/>
      <c r="G437" s="75"/>
    </row>
    <row r="438" spans="1:10" ht="15.75" thickBot="1" x14ac:dyDescent="0.3">
      <c r="B438" s="66" t="s">
        <v>403</v>
      </c>
      <c r="C438" s="108">
        <f>+C437*0.16</f>
        <v>1225.4888888888888</v>
      </c>
      <c r="D438" s="75"/>
      <c r="E438" s="75"/>
      <c r="F438" s="75"/>
      <c r="G438" s="75"/>
      <c r="J438" s="103">
        <f>+C27+C58+C86+C117+C157+C190+C225+C264+C300+C332+C368+C404+C439</f>
        <v>63133.508888888879</v>
      </c>
    </row>
    <row r="439" spans="1:10" ht="19.5" thickBot="1" x14ac:dyDescent="0.35">
      <c r="A439" s="102"/>
      <c r="B439" s="102" t="s">
        <v>404</v>
      </c>
      <c r="C439" s="111">
        <f>+C437+C438</f>
        <v>8884.7944444444438</v>
      </c>
      <c r="D439" s="75"/>
      <c r="E439" s="75"/>
      <c r="F439" s="75"/>
      <c r="G439" s="75"/>
      <c r="J439" s="103">
        <f>+C23+C54+C85+C116+C153+C189+C224+C260+C296+C331+C364+C400+C435</f>
        <v>166428</v>
      </c>
    </row>
  </sheetData>
  <mergeCells count="107">
    <mergeCell ref="A2:G2"/>
    <mergeCell ref="A3:A4"/>
    <mergeCell ref="B3:B4"/>
    <mergeCell ref="C3:C4"/>
    <mergeCell ref="D3:D4"/>
    <mergeCell ref="E3:E4"/>
    <mergeCell ref="F3:F4"/>
    <mergeCell ref="G3:G4"/>
    <mergeCell ref="L4:N4"/>
    <mergeCell ref="L5:N5"/>
    <mergeCell ref="A33:G33"/>
    <mergeCell ref="K33:L33"/>
    <mergeCell ref="A34:A35"/>
    <mergeCell ref="B34:B35"/>
    <mergeCell ref="C34:C35"/>
    <mergeCell ref="D34:D35"/>
    <mergeCell ref="E34:E35"/>
    <mergeCell ref="F34:F35"/>
    <mergeCell ref="G34:G35"/>
    <mergeCell ref="A64:G64"/>
    <mergeCell ref="A65:A66"/>
    <mergeCell ref="B65:B66"/>
    <mergeCell ref="C65:C66"/>
    <mergeCell ref="D65:D66"/>
    <mergeCell ref="E65:E66"/>
    <mergeCell ref="F65:F66"/>
    <mergeCell ref="G65:G66"/>
    <mergeCell ref="A132:G132"/>
    <mergeCell ref="A133:A134"/>
    <mergeCell ref="B133:B134"/>
    <mergeCell ref="C133:C134"/>
    <mergeCell ref="D133:D134"/>
    <mergeCell ref="E133:E134"/>
    <mergeCell ref="F133:F134"/>
    <mergeCell ref="G133:G134"/>
    <mergeCell ref="A95:G95"/>
    <mergeCell ref="A96:A97"/>
    <mergeCell ref="B96:B97"/>
    <mergeCell ref="C96:C97"/>
    <mergeCell ref="D96:D97"/>
    <mergeCell ref="E96:E97"/>
    <mergeCell ref="F96:F97"/>
    <mergeCell ref="G96:G97"/>
    <mergeCell ref="A203:G203"/>
    <mergeCell ref="A204:A205"/>
    <mergeCell ref="B204:B205"/>
    <mergeCell ref="C204:C205"/>
    <mergeCell ref="D204:D205"/>
    <mergeCell ref="E204:E205"/>
    <mergeCell ref="F204:F205"/>
    <mergeCell ref="G204:G205"/>
    <mergeCell ref="A168:G168"/>
    <mergeCell ref="A169:A170"/>
    <mergeCell ref="B169:B170"/>
    <mergeCell ref="C169:C170"/>
    <mergeCell ref="D169:D170"/>
    <mergeCell ref="E169:E170"/>
    <mergeCell ref="F169:F170"/>
    <mergeCell ref="G169:G170"/>
    <mergeCell ref="A275:G275"/>
    <mergeCell ref="A276:A277"/>
    <mergeCell ref="B276:B277"/>
    <mergeCell ref="C276:C277"/>
    <mergeCell ref="D276:D277"/>
    <mergeCell ref="E276:E277"/>
    <mergeCell ref="F276:F277"/>
    <mergeCell ref="G276:G277"/>
    <mergeCell ref="A239:G239"/>
    <mergeCell ref="A240:A241"/>
    <mergeCell ref="B240:B241"/>
    <mergeCell ref="C240:C241"/>
    <mergeCell ref="D240:D241"/>
    <mergeCell ref="E240:E241"/>
    <mergeCell ref="F240:F241"/>
    <mergeCell ref="G240:G241"/>
    <mergeCell ref="A343:G343"/>
    <mergeCell ref="A344:A345"/>
    <mergeCell ref="B344:B345"/>
    <mergeCell ref="C344:C345"/>
    <mergeCell ref="D344:D345"/>
    <mergeCell ref="E344:E345"/>
    <mergeCell ref="F344:F345"/>
    <mergeCell ref="G344:G345"/>
    <mergeCell ref="A310:G310"/>
    <mergeCell ref="A311:A312"/>
    <mergeCell ref="B311:B312"/>
    <mergeCell ref="C311:C312"/>
    <mergeCell ref="D311:D312"/>
    <mergeCell ref="E311:E312"/>
    <mergeCell ref="F311:F312"/>
    <mergeCell ref="G311:G312"/>
    <mergeCell ref="A414:G414"/>
    <mergeCell ref="A415:A416"/>
    <mergeCell ref="B415:B416"/>
    <mergeCell ref="C415:C416"/>
    <mergeCell ref="D415:D416"/>
    <mergeCell ref="E415:E416"/>
    <mergeCell ref="F415:F416"/>
    <mergeCell ref="G415:G416"/>
    <mergeCell ref="A379:G379"/>
    <mergeCell ref="A380:A381"/>
    <mergeCell ref="B380:B381"/>
    <mergeCell ref="C380:C381"/>
    <mergeCell ref="D380:D381"/>
    <mergeCell ref="E380:E381"/>
    <mergeCell ref="F380:F381"/>
    <mergeCell ref="G380:G381"/>
  </mergeCells>
  <conditionalFormatting sqref="G5:G19">
    <cfRule type="containsBlanks" dxfId="35" priority="34">
      <formula>LEN(TRIM(G5))=0</formula>
    </cfRule>
  </conditionalFormatting>
  <conditionalFormatting sqref="G36:G48">
    <cfRule type="containsBlanks" dxfId="34" priority="33">
      <formula>LEN(TRIM(G36))=0</formula>
    </cfRule>
  </conditionalFormatting>
  <conditionalFormatting sqref="G67:G79">
    <cfRule type="containsBlanks" dxfId="33" priority="31">
      <formula>LEN(TRIM(G67))=0</formula>
    </cfRule>
  </conditionalFormatting>
  <conditionalFormatting sqref="G98:G110">
    <cfRule type="containsBlanks" dxfId="32" priority="30">
      <formula>LEN(TRIM(G98))=0</formula>
    </cfRule>
  </conditionalFormatting>
  <conditionalFormatting sqref="G135:G141 G144:G149">
    <cfRule type="containsBlanks" dxfId="31" priority="29">
      <formula>LEN(TRIM(G135))=0</formula>
    </cfRule>
  </conditionalFormatting>
  <conditionalFormatting sqref="G171:G177 G180:G185">
    <cfRule type="containsBlanks" dxfId="30" priority="36">
      <formula>LEN(TRIM(G171))=0</formula>
    </cfRule>
  </conditionalFormatting>
  <conditionalFormatting sqref="G206:G212 G215:G220">
    <cfRule type="containsBlanks" dxfId="29" priority="35">
      <formula>LEN(TRIM(G206))=0</formula>
    </cfRule>
  </conditionalFormatting>
  <conditionalFormatting sqref="G242:G248 G251:G256">
    <cfRule type="containsBlanks" dxfId="28" priority="32">
      <formula>LEN(TRIM(G242))=0</formula>
    </cfRule>
  </conditionalFormatting>
  <conditionalFormatting sqref="G278:G284 G286:G292">
    <cfRule type="containsBlanks" dxfId="27" priority="28">
      <formula>LEN(TRIM(G278))=0</formula>
    </cfRule>
  </conditionalFormatting>
  <conditionalFormatting sqref="G313 G316:G327">
    <cfRule type="containsBlanks" dxfId="26" priority="27">
      <formula>LEN(TRIM(G313))=0</formula>
    </cfRule>
  </conditionalFormatting>
  <conditionalFormatting sqref="G346 G349:G360">
    <cfRule type="containsBlanks" dxfId="25" priority="26">
      <formula>LEN(TRIM(G346))=0</formula>
    </cfRule>
  </conditionalFormatting>
  <conditionalFormatting sqref="G382 G385:G396">
    <cfRule type="containsBlanks" dxfId="24" priority="25">
      <formula>LEN(TRIM(G382))=0</formula>
    </cfRule>
  </conditionalFormatting>
  <conditionalFormatting sqref="G417 G420:G431">
    <cfRule type="containsBlanks" dxfId="23" priority="24">
      <formula>LEN(TRIM(G417))=0</formula>
    </cfRule>
  </conditionalFormatting>
  <conditionalFormatting sqref="G49">
    <cfRule type="containsBlanks" dxfId="22" priority="23">
      <formula>LEN(TRIM(G49))=0</formula>
    </cfRule>
  </conditionalFormatting>
  <conditionalFormatting sqref="G80">
    <cfRule type="containsBlanks" dxfId="21" priority="22">
      <formula>LEN(TRIM(G80))=0</formula>
    </cfRule>
  </conditionalFormatting>
  <conditionalFormatting sqref="G111">
    <cfRule type="containsBlanks" dxfId="20" priority="21">
      <formula>LEN(TRIM(G111))=0</formula>
    </cfRule>
  </conditionalFormatting>
  <conditionalFormatting sqref="G142">
    <cfRule type="containsBlanks" dxfId="19" priority="20">
      <formula>LEN(TRIM(G142))=0</formula>
    </cfRule>
  </conditionalFormatting>
  <conditionalFormatting sqref="G178">
    <cfRule type="containsBlanks" dxfId="18" priority="19">
      <formula>LEN(TRIM(G178))=0</formula>
    </cfRule>
  </conditionalFormatting>
  <conditionalFormatting sqref="G213">
    <cfRule type="containsBlanks" dxfId="17" priority="18">
      <formula>LEN(TRIM(G213))=0</formula>
    </cfRule>
  </conditionalFormatting>
  <conditionalFormatting sqref="G249">
    <cfRule type="containsBlanks" dxfId="16" priority="17">
      <formula>LEN(TRIM(G249))=0</formula>
    </cfRule>
  </conditionalFormatting>
  <conditionalFormatting sqref="G314">
    <cfRule type="containsBlanks" dxfId="15" priority="16">
      <formula>LEN(TRIM(G314))=0</formula>
    </cfRule>
  </conditionalFormatting>
  <conditionalFormatting sqref="G347">
    <cfRule type="containsBlanks" dxfId="14" priority="15">
      <formula>LEN(TRIM(G347))=0</formula>
    </cfRule>
  </conditionalFormatting>
  <conditionalFormatting sqref="G383">
    <cfRule type="containsBlanks" dxfId="13" priority="14">
      <formula>LEN(TRIM(G383))=0</formula>
    </cfRule>
  </conditionalFormatting>
  <conditionalFormatting sqref="G418">
    <cfRule type="containsBlanks" dxfId="12" priority="13">
      <formula>LEN(TRIM(G418))=0</formula>
    </cfRule>
  </conditionalFormatting>
  <conditionalFormatting sqref="G50">
    <cfRule type="containsBlanks" dxfId="11" priority="12">
      <formula>LEN(TRIM(G50))=0</formula>
    </cfRule>
  </conditionalFormatting>
  <conditionalFormatting sqref="G81">
    <cfRule type="containsBlanks" dxfId="10" priority="11">
      <formula>LEN(TRIM(G81))=0</formula>
    </cfRule>
  </conditionalFormatting>
  <conditionalFormatting sqref="G112">
    <cfRule type="containsBlanks" dxfId="9" priority="10">
      <formula>LEN(TRIM(G112))=0</formula>
    </cfRule>
  </conditionalFormatting>
  <conditionalFormatting sqref="G143">
    <cfRule type="containsBlanks" dxfId="8" priority="9">
      <formula>LEN(TRIM(G143))=0</formula>
    </cfRule>
  </conditionalFormatting>
  <conditionalFormatting sqref="G179">
    <cfRule type="containsBlanks" dxfId="7" priority="8">
      <formula>LEN(TRIM(G179))=0</formula>
    </cfRule>
  </conditionalFormatting>
  <conditionalFormatting sqref="G214">
    <cfRule type="containsBlanks" dxfId="6" priority="7">
      <formula>LEN(TRIM(G214))=0</formula>
    </cfRule>
  </conditionalFormatting>
  <conditionalFormatting sqref="G250">
    <cfRule type="containsBlanks" dxfId="5" priority="6">
      <formula>LEN(TRIM(G250))=0</formula>
    </cfRule>
  </conditionalFormatting>
  <conditionalFormatting sqref="G285">
    <cfRule type="containsBlanks" dxfId="4" priority="5">
      <formula>LEN(TRIM(G285))=0</formula>
    </cfRule>
  </conditionalFormatting>
  <conditionalFormatting sqref="G315">
    <cfRule type="containsBlanks" dxfId="3" priority="4">
      <formula>LEN(TRIM(G315))=0</formula>
    </cfRule>
  </conditionalFormatting>
  <conditionalFormatting sqref="G348">
    <cfRule type="containsBlanks" dxfId="2" priority="3">
      <formula>LEN(TRIM(G348))=0</formula>
    </cfRule>
  </conditionalFormatting>
  <conditionalFormatting sqref="G384">
    <cfRule type="containsBlanks" dxfId="1" priority="2">
      <formula>LEN(TRIM(G384))=0</formula>
    </cfRule>
  </conditionalFormatting>
  <conditionalFormatting sqref="G419">
    <cfRule type="containsBlanks" dxfId="0" priority="1">
      <formula>LEN(TRIM(G419))=0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5"/>
  <sheetViews>
    <sheetView topLeftCell="E1" workbookViewId="0">
      <selection activeCell="P19" sqref="P19"/>
    </sheetView>
  </sheetViews>
  <sheetFormatPr baseColWidth="10" defaultRowHeight="12.75" x14ac:dyDescent="0.2"/>
  <cols>
    <col min="8" max="8" width="11.42578125" style="10"/>
    <col min="16" max="16" width="25.28515625" customWidth="1"/>
  </cols>
  <sheetData>
    <row r="1" spans="1:19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2" t="s">
        <v>165</v>
      </c>
      <c r="R1" s="12" t="s">
        <v>166</v>
      </c>
      <c r="S1" s="12" t="s">
        <v>167</v>
      </c>
    </row>
    <row r="2" spans="1:19" ht="12.75" customHeight="1" x14ac:dyDescent="0.2">
      <c r="A2" s="7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t="s">
        <v>21</v>
      </c>
      <c r="G2" s="9" t="s">
        <v>22</v>
      </c>
      <c r="H2" s="10">
        <v>4356.25</v>
      </c>
      <c r="I2" t="s">
        <v>18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19</v>
      </c>
      <c r="P2" t="s">
        <v>28</v>
      </c>
      <c r="Q2" s="16" t="s">
        <v>257</v>
      </c>
      <c r="R2" s="16" t="s">
        <v>259</v>
      </c>
      <c r="S2" s="16" t="s">
        <v>260</v>
      </c>
    </row>
    <row r="3" spans="1:19" ht="12.75" customHeight="1" x14ac:dyDescent="0.2">
      <c r="A3" s="7" t="s">
        <v>29</v>
      </c>
      <c r="B3" s="8" t="s">
        <v>17</v>
      </c>
      <c r="C3" s="8" t="s">
        <v>18</v>
      </c>
      <c r="D3" s="8" t="s">
        <v>30</v>
      </c>
      <c r="E3" s="8" t="s">
        <v>20</v>
      </c>
      <c r="F3" t="s">
        <v>31</v>
      </c>
      <c r="G3" s="9" t="s">
        <v>32</v>
      </c>
      <c r="H3" s="10">
        <v>768.75</v>
      </c>
      <c r="I3" t="s">
        <v>18</v>
      </c>
      <c r="J3" t="s">
        <v>23</v>
      </c>
      <c r="K3" t="s">
        <v>24</v>
      </c>
      <c r="L3" t="s">
        <v>33</v>
      </c>
      <c r="M3" t="s">
        <v>26</v>
      </c>
      <c r="N3" t="s">
        <v>27</v>
      </c>
      <c r="O3" t="s">
        <v>30</v>
      </c>
      <c r="P3" t="s">
        <v>28</v>
      </c>
      <c r="Q3" s="16" t="s">
        <v>257</v>
      </c>
      <c r="R3" s="16" t="s">
        <v>259</v>
      </c>
      <c r="S3" s="16" t="s">
        <v>260</v>
      </c>
    </row>
    <row r="4" spans="1:19" ht="12.75" customHeight="1" x14ac:dyDescent="0.2">
      <c r="A4" s="7" t="s">
        <v>34</v>
      </c>
      <c r="B4" s="8" t="s">
        <v>17</v>
      </c>
      <c r="C4" s="8" t="s">
        <v>18</v>
      </c>
      <c r="D4" s="8" t="s">
        <v>35</v>
      </c>
      <c r="E4" s="8" t="s">
        <v>20</v>
      </c>
      <c r="F4" t="s">
        <v>36</v>
      </c>
      <c r="G4" s="9" t="s">
        <v>37</v>
      </c>
      <c r="H4" s="10">
        <v>4512</v>
      </c>
      <c r="I4" t="s">
        <v>18</v>
      </c>
      <c r="J4" t="s">
        <v>38</v>
      </c>
      <c r="K4" t="s">
        <v>39</v>
      </c>
      <c r="L4" t="s">
        <v>40</v>
      </c>
      <c r="M4" t="s">
        <v>26</v>
      </c>
      <c r="N4" t="s">
        <v>27</v>
      </c>
      <c r="O4" t="s">
        <v>35</v>
      </c>
      <c r="P4" t="s">
        <v>41</v>
      </c>
      <c r="Q4" s="16" t="s">
        <v>252</v>
      </c>
      <c r="R4" s="16" t="s">
        <v>253</v>
      </c>
      <c r="S4" s="16" t="s">
        <v>254</v>
      </c>
    </row>
    <row r="5" spans="1:19" ht="12.75" customHeight="1" x14ac:dyDescent="0.2">
      <c r="A5" s="7" t="s">
        <v>42</v>
      </c>
      <c r="B5" s="8" t="s">
        <v>17</v>
      </c>
      <c r="C5" s="8" t="s">
        <v>18</v>
      </c>
      <c r="D5" s="8" t="s">
        <v>43</v>
      </c>
      <c r="E5" s="8" t="s">
        <v>20</v>
      </c>
      <c r="F5" t="s">
        <v>44</v>
      </c>
      <c r="G5" s="9" t="s">
        <v>37</v>
      </c>
      <c r="H5" s="10">
        <v>846</v>
      </c>
      <c r="I5" t="s">
        <v>18</v>
      </c>
      <c r="J5" t="s">
        <v>23</v>
      </c>
      <c r="K5" t="s">
        <v>24</v>
      </c>
      <c r="L5" t="s">
        <v>45</v>
      </c>
      <c r="M5" t="s">
        <v>26</v>
      </c>
      <c r="N5" t="s">
        <v>27</v>
      </c>
      <c r="O5" t="s">
        <v>43</v>
      </c>
      <c r="P5" t="s">
        <v>46</v>
      </c>
      <c r="Q5" s="18" t="s">
        <v>258</v>
      </c>
      <c r="R5" s="18" t="s">
        <v>253</v>
      </c>
      <c r="S5" s="18" t="s">
        <v>261</v>
      </c>
    </row>
    <row r="6" spans="1:19" ht="12.75" customHeight="1" x14ac:dyDescent="0.2">
      <c r="A6" s="7" t="s">
        <v>47</v>
      </c>
      <c r="B6" s="8" t="s">
        <v>17</v>
      </c>
      <c r="C6" s="8" t="s">
        <v>18</v>
      </c>
      <c r="D6" s="8" t="s">
        <v>43</v>
      </c>
      <c r="E6" s="8" t="s">
        <v>20</v>
      </c>
      <c r="F6" t="s">
        <v>48</v>
      </c>
      <c r="G6" s="9" t="s">
        <v>37</v>
      </c>
      <c r="H6" s="10">
        <v>3384</v>
      </c>
      <c r="I6" t="s">
        <v>18</v>
      </c>
      <c r="J6" t="s">
        <v>23</v>
      </c>
      <c r="K6" t="s">
        <v>24</v>
      </c>
      <c r="L6" t="s">
        <v>49</v>
      </c>
      <c r="M6" t="s">
        <v>26</v>
      </c>
      <c r="N6" t="s">
        <v>27</v>
      </c>
      <c r="O6" t="s">
        <v>43</v>
      </c>
      <c r="P6" t="s">
        <v>46</v>
      </c>
      <c r="Q6" s="18" t="s">
        <v>258</v>
      </c>
      <c r="R6" s="18" t="s">
        <v>253</v>
      </c>
      <c r="S6" s="18" t="s">
        <v>261</v>
      </c>
    </row>
    <row r="7" spans="1:19" ht="12.75" customHeight="1" x14ac:dyDescent="0.2">
      <c r="A7" s="7" t="s">
        <v>50</v>
      </c>
      <c r="B7" s="8" t="s">
        <v>17</v>
      </c>
      <c r="C7" s="8" t="s">
        <v>18</v>
      </c>
      <c r="D7" s="8" t="s">
        <v>51</v>
      </c>
      <c r="E7" s="8" t="s">
        <v>20</v>
      </c>
      <c r="F7" t="s">
        <v>52</v>
      </c>
      <c r="G7" s="9" t="s">
        <v>37</v>
      </c>
      <c r="H7" s="10">
        <v>4375</v>
      </c>
      <c r="I7" t="s">
        <v>18</v>
      </c>
      <c r="J7" t="s">
        <v>23</v>
      </c>
      <c r="K7" t="s">
        <v>39</v>
      </c>
      <c r="L7" t="s">
        <v>53</v>
      </c>
      <c r="M7" t="s">
        <v>26</v>
      </c>
      <c r="N7" t="s">
        <v>27</v>
      </c>
      <c r="O7" t="s">
        <v>51</v>
      </c>
      <c r="P7" t="s">
        <v>54</v>
      </c>
      <c r="Q7" s="16" t="s">
        <v>256</v>
      </c>
      <c r="R7" s="16" t="s">
        <v>253</v>
      </c>
      <c r="S7" s="16" t="s">
        <v>255</v>
      </c>
    </row>
    <row r="8" spans="1:19" ht="12.75" customHeight="1" x14ac:dyDescent="0.2">
      <c r="A8" s="7" t="s">
        <v>55</v>
      </c>
      <c r="B8" s="8" t="s">
        <v>17</v>
      </c>
      <c r="C8" s="8" t="s">
        <v>18</v>
      </c>
      <c r="D8" s="8" t="s">
        <v>43</v>
      </c>
      <c r="E8" s="8" t="s">
        <v>56</v>
      </c>
      <c r="F8" t="s">
        <v>57</v>
      </c>
      <c r="G8" s="9" t="s">
        <v>37</v>
      </c>
      <c r="H8" s="10">
        <v>4230</v>
      </c>
      <c r="I8" t="s">
        <v>18</v>
      </c>
      <c r="J8" t="s">
        <v>23</v>
      </c>
      <c r="K8" t="s">
        <v>24</v>
      </c>
      <c r="L8" t="s">
        <v>58</v>
      </c>
      <c r="M8" t="s">
        <v>26</v>
      </c>
      <c r="N8" t="s">
        <v>27</v>
      </c>
      <c r="O8" t="s">
        <v>43</v>
      </c>
      <c r="P8" t="s">
        <v>59</v>
      </c>
      <c r="Q8" s="16" t="s">
        <v>263</v>
      </c>
      <c r="R8" s="16" t="s">
        <v>253</v>
      </c>
      <c r="S8" s="16" t="s">
        <v>262</v>
      </c>
    </row>
    <row r="9" spans="1:19" ht="12.75" customHeight="1" x14ac:dyDescent="0.2">
      <c r="A9" s="7" t="s">
        <v>60</v>
      </c>
      <c r="B9" s="8" t="s">
        <v>17</v>
      </c>
      <c r="C9" s="8" t="s">
        <v>18</v>
      </c>
      <c r="D9" s="8" t="s">
        <v>61</v>
      </c>
      <c r="E9" s="8" t="s">
        <v>56</v>
      </c>
      <c r="F9" t="s">
        <v>62</v>
      </c>
      <c r="G9" s="9" t="s">
        <v>37</v>
      </c>
      <c r="H9" s="10">
        <v>6298</v>
      </c>
      <c r="I9" t="s">
        <v>18</v>
      </c>
      <c r="J9" t="s">
        <v>23</v>
      </c>
      <c r="K9" t="s">
        <v>24</v>
      </c>
      <c r="L9" t="s">
        <v>63</v>
      </c>
      <c r="M9" t="s">
        <v>26</v>
      </c>
      <c r="N9" t="s">
        <v>27</v>
      </c>
      <c r="O9" t="s">
        <v>61</v>
      </c>
      <c r="P9" t="s">
        <v>64</v>
      </c>
      <c r="Q9" s="16" t="s">
        <v>265</v>
      </c>
      <c r="R9" s="16" t="s">
        <v>253</v>
      </c>
      <c r="S9" s="16" t="s">
        <v>264</v>
      </c>
    </row>
    <row r="10" spans="1:19" ht="12.75" customHeight="1" x14ac:dyDescent="0.2">
      <c r="A10" s="7" t="s">
        <v>65</v>
      </c>
      <c r="B10" s="8" t="s">
        <v>17</v>
      </c>
      <c r="C10" s="8" t="s">
        <v>18</v>
      </c>
      <c r="D10" s="8" t="s">
        <v>66</v>
      </c>
      <c r="E10" s="8" t="s">
        <v>56</v>
      </c>
      <c r="F10" t="s">
        <v>67</v>
      </c>
      <c r="G10" s="9" t="s">
        <v>37</v>
      </c>
      <c r="H10" s="10">
        <v>2555</v>
      </c>
      <c r="I10" t="s">
        <v>18</v>
      </c>
      <c r="J10" t="s">
        <v>23</v>
      </c>
      <c r="K10" t="s">
        <v>24</v>
      </c>
      <c r="L10" t="s">
        <v>68</v>
      </c>
      <c r="M10" t="s">
        <v>26</v>
      </c>
      <c r="N10" t="s">
        <v>27</v>
      </c>
      <c r="O10" t="s">
        <v>66</v>
      </c>
      <c r="P10" t="s">
        <v>69</v>
      </c>
      <c r="Q10" s="16" t="s">
        <v>268</v>
      </c>
      <c r="R10" s="16" t="s">
        <v>267</v>
      </c>
      <c r="S10" s="16" t="s">
        <v>266</v>
      </c>
    </row>
    <row r="11" spans="1:19" ht="12.75" customHeight="1" x14ac:dyDescent="0.2">
      <c r="A11" s="7" t="s">
        <v>70</v>
      </c>
      <c r="B11" s="8" t="s">
        <v>17</v>
      </c>
      <c r="C11" s="8" t="s">
        <v>18</v>
      </c>
      <c r="D11" s="8" t="s">
        <v>71</v>
      </c>
      <c r="E11" s="8" t="s">
        <v>56</v>
      </c>
      <c r="F11" t="s">
        <v>67</v>
      </c>
      <c r="G11" s="9" t="s">
        <v>37</v>
      </c>
      <c r="H11" s="10">
        <v>2555</v>
      </c>
      <c r="I11" t="s">
        <v>18</v>
      </c>
      <c r="J11" t="s">
        <v>23</v>
      </c>
      <c r="K11" t="s">
        <v>24</v>
      </c>
      <c r="L11" t="s">
        <v>72</v>
      </c>
      <c r="M11" t="s">
        <v>26</v>
      </c>
      <c r="N11" t="s">
        <v>27</v>
      </c>
      <c r="O11" t="s">
        <v>71</v>
      </c>
      <c r="P11" t="s">
        <v>73</v>
      </c>
      <c r="Q11" s="16" t="s">
        <v>268</v>
      </c>
      <c r="R11" s="16" t="s">
        <v>267</v>
      </c>
      <c r="S11" t="s">
        <v>269</v>
      </c>
    </row>
    <row r="12" spans="1:19" ht="12.75" customHeight="1" x14ac:dyDescent="0.2">
      <c r="A12" s="7" t="s">
        <v>74</v>
      </c>
      <c r="B12" s="8" t="s">
        <v>17</v>
      </c>
      <c r="C12" s="8" t="s">
        <v>18</v>
      </c>
      <c r="D12" s="8" t="s">
        <v>75</v>
      </c>
      <c r="E12" s="8" t="s">
        <v>56</v>
      </c>
      <c r="F12" t="s">
        <v>44</v>
      </c>
      <c r="G12" s="9" t="s">
        <v>37</v>
      </c>
      <c r="H12" s="10">
        <v>846</v>
      </c>
      <c r="I12" t="s">
        <v>18</v>
      </c>
      <c r="J12" t="s">
        <v>23</v>
      </c>
      <c r="K12" t="s">
        <v>24</v>
      </c>
      <c r="L12" t="s">
        <v>76</v>
      </c>
      <c r="M12" t="s">
        <v>26</v>
      </c>
      <c r="N12" t="s">
        <v>27</v>
      </c>
      <c r="O12" t="s">
        <v>75</v>
      </c>
      <c r="P12" t="s">
        <v>77</v>
      </c>
      <c r="Q12" s="16" t="s">
        <v>258</v>
      </c>
      <c r="R12" s="16" t="s">
        <v>253</v>
      </c>
      <c r="S12" s="16" t="s">
        <v>270</v>
      </c>
    </row>
    <row r="13" spans="1:19" ht="12.75" customHeight="1" x14ac:dyDescent="0.2">
      <c r="A13" s="7" t="s">
        <v>78</v>
      </c>
      <c r="B13" s="8" t="s">
        <v>17</v>
      </c>
      <c r="C13" s="8" t="s">
        <v>18</v>
      </c>
      <c r="D13" s="8" t="s">
        <v>75</v>
      </c>
      <c r="E13" s="8" t="s">
        <v>56</v>
      </c>
      <c r="F13" t="s">
        <v>48</v>
      </c>
      <c r="G13" s="9" t="s">
        <v>37</v>
      </c>
      <c r="H13" s="10">
        <v>3384</v>
      </c>
      <c r="I13" t="s">
        <v>18</v>
      </c>
      <c r="J13" t="s">
        <v>23</v>
      </c>
      <c r="K13" t="s">
        <v>24</v>
      </c>
      <c r="L13" t="s">
        <v>79</v>
      </c>
      <c r="M13" t="s">
        <v>26</v>
      </c>
      <c r="N13" t="s">
        <v>27</v>
      </c>
      <c r="O13" t="s">
        <v>75</v>
      </c>
      <c r="P13" t="s">
        <v>77</v>
      </c>
      <c r="Q13" s="16" t="s">
        <v>258</v>
      </c>
      <c r="R13" s="16" t="s">
        <v>253</v>
      </c>
      <c r="S13" s="16" t="s">
        <v>270</v>
      </c>
    </row>
    <row r="14" spans="1:19" ht="12.75" customHeight="1" x14ac:dyDescent="0.2">
      <c r="A14" s="7" t="s">
        <v>80</v>
      </c>
      <c r="B14" s="8" t="s">
        <v>17</v>
      </c>
      <c r="C14" s="8" t="s">
        <v>18</v>
      </c>
      <c r="D14" s="8" t="s">
        <v>35</v>
      </c>
      <c r="E14" s="8" t="s">
        <v>81</v>
      </c>
      <c r="F14" t="s">
        <v>82</v>
      </c>
      <c r="G14" s="9" t="s">
        <v>37</v>
      </c>
      <c r="H14" s="10">
        <v>6250</v>
      </c>
      <c r="I14" t="s">
        <v>18</v>
      </c>
      <c r="J14" t="s">
        <v>83</v>
      </c>
      <c r="K14" t="s">
        <v>84</v>
      </c>
      <c r="L14" t="s">
        <v>85</v>
      </c>
      <c r="M14" t="s">
        <v>26</v>
      </c>
      <c r="N14" t="s">
        <v>27</v>
      </c>
      <c r="O14" t="s">
        <v>35</v>
      </c>
      <c r="P14" t="s">
        <v>86</v>
      </c>
      <c r="Q14" s="16" t="s">
        <v>256</v>
      </c>
      <c r="R14" s="16" t="s">
        <v>253</v>
      </c>
      <c r="S14" s="16" t="s">
        <v>271</v>
      </c>
    </row>
    <row r="15" spans="1:19" ht="12.75" customHeight="1" x14ac:dyDescent="0.2">
      <c r="A15" s="7" t="s">
        <v>87</v>
      </c>
      <c r="B15" s="8" t="s">
        <v>17</v>
      </c>
      <c r="C15" s="8" t="s">
        <v>18</v>
      </c>
      <c r="D15" s="8" t="s">
        <v>88</v>
      </c>
      <c r="E15" s="8" t="s">
        <v>81</v>
      </c>
      <c r="F15" t="s">
        <v>89</v>
      </c>
      <c r="G15" s="9" t="s">
        <v>37</v>
      </c>
      <c r="H15" s="19">
        <v>2700</v>
      </c>
      <c r="I15" t="s">
        <v>18</v>
      </c>
      <c r="J15" t="s">
        <v>90</v>
      </c>
      <c r="K15" t="s">
        <v>91</v>
      </c>
      <c r="L15" t="s">
        <v>92</v>
      </c>
      <c r="M15" t="s">
        <v>26</v>
      </c>
      <c r="N15" t="s">
        <v>27</v>
      </c>
      <c r="O15" t="s">
        <v>88</v>
      </c>
      <c r="P15" t="s">
        <v>93</v>
      </c>
      <c r="Q15" s="16" t="s">
        <v>263</v>
      </c>
      <c r="R15" s="16" t="s">
        <v>253</v>
      </c>
      <c r="S15" t="s">
        <v>283</v>
      </c>
    </row>
    <row r="16" spans="1:19" ht="12.75" customHeight="1" x14ac:dyDescent="0.2">
      <c r="A16" s="7" t="s">
        <v>94</v>
      </c>
      <c r="B16" s="8" t="s">
        <v>17</v>
      </c>
      <c r="C16" s="8" t="s">
        <v>18</v>
      </c>
      <c r="D16" s="8" t="s">
        <v>95</v>
      </c>
      <c r="E16" s="8" t="s">
        <v>81</v>
      </c>
      <c r="F16" t="s">
        <v>96</v>
      </c>
      <c r="G16" s="9" t="s">
        <v>37</v>
      </c>
      <c r="H16" s="10">
        <v>6016</v>
      </c>
      <c r="I16" t="s">
        <v>18</v>
      </c>
      <c r="J16" t="s">
        <v>23</v>
      </c>
      <c r="K16" t="s">
        <v>24</v>
      </c>
      <c r="L16" t="s">
        <v>97</v>
      </c>
      <c r="M16" t="s">
        <v>26</v>
      </c>
      <c r="N16" t="s">
        <v>27</v>
      </c>
      <c r="O16" t="s">
        <v>95</v>
      </c>
      <c r="P16" t="s">
        <v>98</v>
      </c>
      <c r="Q16" s="16" t="s">
        <v>268</v>
      </c>
      <c r="R16" s="16" t="s">
        <v>253</v>
      </c>
      <c r="S16" t="s">
        <v>272</v>
      </c>
    </row>
    <row r="17" spans="1:19" ht="12.75" customHeight="1" x14ac:dyDescent="0.2">
      <c r="A17" s="7" t="s">
        <v>99</v>
      </c>
      <c r="B17" s="8" t="s">
        <v>17</v>
      </c>
      <c r="C17" s="8" t="s">
        <v>18</v>
      </c>
      <c r="D17" s="8" t="s">
        <v>100</v>
      </c>
      <c r="E17" s="8" t="s">
        <v>81</v>
      </c>
      <c r="F17" t="s">
        <v>101</v>
      </c>
      <c r="G17" s="9" t="s">
        <v>37</v>
      </c>
      <c r="H17" s="10">
        <v>3825</v>
      </c>
      <c r="I17" t="s">
        <v>18</v>
      </c>
      <c r="J17" t="s">
        <v>23</v>
      </c>
      <c r="K17" t="s">
        <v>24</v>
      </c>
      <c r="L17" t="s">
        <v>102</v>
      </c>
      <c r="M17" t="s">
        <v>26</v>
      </c>
      <c r="N17" t="s">
        <v>27</v>
      </c>
      <c r="O17" t="s">
        <v>100</v>
      </c>
      <c r="P17" t="s">
        <v>103</v>
      </c>
      <c r="Q17" s="16" t="s">
        <v>268</v>
      </c>
      <c r="R17" s="16" t="s">
        <v>253</v>
      </c>
      <c r="S17" t="s">
        <v>273</v>
      </c>
    </row>
    <row r="18" spans="1:19" ht="12.75" customHeight="1" x14ac:dyDescent="0.2">
      <c r="A18" s="7" t="s">
        <v>104</v>
      </c>
      <c r="B18" s="8" t="s">
        <v>17</v>
      </c>
      <c r="C18" s="8" t="s">
        <v>18</v>
      </c>
      <c r="D18" s="8" t="s">
        <v>100</v>
      </c>
      <c r="E18" s="8" t="s">
        <v>81</v>
      </c>
      <c r="F18" t="s">
        <v>105</v>
      </c>
      <c r="G18" s="9" t="s">
        <v>37</v>
      </c>
      <c r="H18" s="10">
        <v>405</v>
      </c>
      <c r="I18" t="s">
        <v>18</v>
      </c>
      <c r="J18" t="s">
        <v>23</v>
      </c>
      <c r="K18" t="s">
        <v>24</v>
      </c>
      <c r="L18" t="s">
        <v>106</v>
      </c>
      <c r="M18" t="s">
        <v>26</v>
      </c>
      <c r="N18" t="s">
        <v>27</v>
      </c>
      <c r="O18" t="s">
        <v>100</v>
      </c>
      <c r="P18" t="s">
        <v>103</v>
      </c>
      <c r="Q18" s="16" t="s">
        <v>268</v>
      </c>
      <c r="R18" s="16" t="s">
        <v>253</v>
      </c>
      <c r="S18" t="s">
        <v>273</v>
      </c>
    </row>
    <row r="19" spans="1:19" ht="12.75" customHeight="1" x14ac:dyDescent="0.2">
      <c r="A19" s="7" t="s">
        <v>107</v>
      </c>
      <c r="B19" s="8" t="s">
        <v>17</v>
      </c>
      <c r="C19" s="8" t="s">
        <v>18</v>
      </c>
      <c r="D19" s="8" t="s">
        <v>108</v>
      </c>
      <c r="E19" s="8" t="s">
        <v>81</v>
      </c>
      <c r="F19" t="s">
        <v>109</v>
      </c>
      <c r="G19" s="9" t="s">
        <v>110</v>
      </c>
      <c r="H19" s="10">
        <v>0.02</v>
      </c>
      <c r="I19" t="s">
        <v>18</v>
      </c>
      <c r="J19" t="s">
        <v>111</v>
      </c>
      <c r="K19" t="s">
        <v>112</v>
      </c>
      <c r="L19" t="s">
        <v>113</v>
      </c>
      <c r="M19" t="s">
        <v>26</v>
      </c>
      <c r="N19" t="s">
        <v>27</v>
      </c>
      <c r="O19" t="s">
        <v>108</v>
      </c>
      <c r="P19" t="s">
        <v>114</v>
      </c>
    </row>
    <row r="20" spans="1:19" ht="12.75" customHeight="1" x14ac:dyDescent="0.2">
      <c r="A20" s="7" t="s">
        <v>115</v>
      </c>
      <c r="B20" s="8" t="s">
        <v>17</v>
      </c>
      <c r="C20" s="8" t="s">
        <v>18</v>
      </c>
      <c r="D20" s="8" t="s">
        <v>116</v>
      </c>
      <c r="E20" s="8" t="s">
        <v>117</v>
      </c>
      <c r="F20" t="s">
        <v>118</v>
      </c>
      <c r="G20" s="9" t="s">
        <v>37</v>
      </c>
      <c r="H20" s="10">
        <v>2400</v>
      </c>
      <c r="I20" t="s">
        <v>18</v>
      </c>
      <c r="J20" t="s">
        <v>23</v>
      </c>
      <c r="K20" t="s">
        <v>24</v>
      </c>
      <c r="L20" t="s">
        <v>119</v>
      </c>
      <c r="M20" t="s">
        <v>26</v>
      </c>
      <c r="N20" t="s">
        <v>27</v>
      </c>
      <c r="O20" t="s">
        <v>116</v>
      </c>
      <c r="P20" t="s">
        <v>120</v>
      </c>
      <c r="Q20" s="16" t="s">
        <v>252</v>
      </c>
      <c r="R20" s="16" t="s">
        <v>253</v>
      </c>
      <c r="S20" t="s">
        <v>274</v>
      </c>
    </row>
    <row r="21" spans="1:19" ht="12.75" customHeight="1" x14ac:dyDescent="0.2">
      <c r="A21" s="7" t="s">
        <v>121</v>
      </c>
      <c r="B21" s="8" t="s">
        <v>17</v>
      </c>
      <c r="C21" s="8" t="s">
        <v>18</v>
      </c>
      <c r="D21" s="8" t="s">
        <v>122</v>
      </c>
      <c r="E21" s="8" t="s">
        <v>123</v>
      </c>
      <c r="F21" t="s">
        <v>124</v>
      </c>
      <c r="G21" s="9" t="s">
        <v>37</v>
      </c>
      <c r="H21" s="10">
        <v>6700</v>
      </c>
      <c r="I21" t="s">
        <v>18</v>
      </c>
      <c r="J21" t="s">
        <v>23</v>
      </c>
      <c r="K21" t="s">
        <v>24</v>
      </c>
      <c r="L21" t="s">
        <v>125</v>
      </c>
      <c r="M21" t="s">
        <v>26</v>
      </c>
      <c r="N21" t="s">
        <v>27</v>
      </c>
      <c r="O21" t="s">
        <v>122</v>
      </c>
      <c r="P21">
        <v>26617510</v>
      </c>
      <c r="Q21" s="16" t="s">
        <v>265</v>
      </c>
      <c r="R21" s="16" t="s">
        <v>253</v>
      </c>
      <c r="S21" t="s">
        <v>277</v>
      </c>
    </row>
    <row r="22" spans="1:19" ht="12.75" customHeight="1" x14ac:dyDescent="0.2">
      <c r="A22" s="7" t="s">
        <v>126</v>
      </c>
      <c r="B22" s="8" t="s">
        <v>17</v>
      </c>
      <c r="C22" s="8" t="s">
        <v>18</v>
      </c>
      <c r="D22" s="8" t="s">
        <v>127</v>
      </c>
      <c r="E22" s="8" t="s">
        <v>128</v>
      </c>
      <c r="F22" t="s">
        <v>129</v>
      </c>
      <c r="G22" s="9" t="s">
        <v>37</v>
      </c>
      <c r="H22" s="10">
        <v>6500</v>
      </c>
      <c r="I22" t="s">
        <v>18</v>
      </c>
      <c r="J22" t="s">
        <v>23</v>
      </c>
      <c r="K22" t="s">
        <v>24</v>
      </c>
      <c r="L22" t="s">
        <v>130</v>
      </c>
      <c r="M22" t="s">
        <v>26</v>
      </c>
      <c r="N22" t="s">
        <v>27</v>
      </c>
      <c r="O22" t="s">
        <v>127</v>
      </c>
      <c r="P22" t="s">
        <v>131</v>
      </c>
    </row>
    <row r="23" spans="1:19" ht="12.75" customHeight="1" x14ac:dyDescent="0.2">
      <c r="A23" s="7" t="s">
        <v>132</v>
      </c>
      <c r="B23" s="8" t="s">
        <v>17</v>
      </c>
      <c r="C23" s="8" t="s">
        <v>18</v>
      </c>
      <c r="D23" s="8" t="s">
        <v>133</v>
      </c>
      <c r="E23" s="8" t="s">
        <v>134</v>
      </c>
      <c r="F23" t="s">
        <v>135</v>
      </c>
      <c r="G23" s="9" t="s">
        <v>136</v>
      </c>
      <c r="H23" s="10">
        <v>6592.5</v>
      </c>
      <c r="I23" t="s">
        <v>18</v>
      </c>
      <c r="J23" t="s">
        <v>23</v>
      </c>
      <c r="K23" t="s">
        <v>39</v>
      </c>
      <c r="L23" t="s">
        <v>137</v>
      </c>
      <c r="M23" t="s">
        <v>26</v>
      </c>
      <c r="N23" t="s">
        <v>27</v>
      </c>
      <c r="O23" t="s">
        <v>133</v>
      </c>
      <c r="P23" t="s">
        <v>138</v>
      </c>
      <c r="Q23" s="16" t="s">
        <v>256</v>
      </c>
      <c r="R23" s="16" t="s">
        <v>253</v>
      </c>
      <c r="S23" t="s">
        <v>275</v>
      </c>
    </row>
    <row r="24" spans="1:19" ht="12.75" customHeight="1" x14ac:dyDescent="0.2">
      <c r="A24" s="7" t="s">
        <v>139</v>
      </c>
      <c r="B24" s="8" t="s">
        <v>17</v>
      </c>
      <c r="C24" s="8" t="s">
        <v>18</v>
      </c>
      <c r="D24" s="8" t="s">
        <v>140</v>
      </c>
      <c r="E24" s="8" t="s">
        <v>141</v>
      </c>
      <c r="F24" t="s">
        <v>67</v>
      </c>
      <c r="G24" s="9" t="s">
        <v>37</v>
      </c>
      <c r="H24" s="10">
        <v>2555</v>
      </c>
      <c r="I24" t="s">
        <v>18</v>
      </c>
      <c r="J24" t="s">
        <v>23</v>
      </c>
      <c r="K24" t="s">
        <v>39</v>
      </c>
      <c r="L24" t="s">
        <v>142</v>
      </c>
      <c r="M24" t="s">
        <v>26</v>
      </c>
      <c r="N24" t="s">
        <v>27</v>
      </c>
      <c r="O24" t="s">
        <v>140</v>
      </c>
      <c r="P24" t="s">
        <v>143</v>
      </c>
      <c r="Q24" s="16" t="s">
        <v>258</v>
      </c>
      <c r="R24" s="16" t="s">
        <v>267</v>
      </c>
      <c r="S24" t="s">
        <v>276</v>
      </c>
    </row>
    <row r="25" spans="1:19" ht="12.75" customHeight="1" x14ac:dyDescent="0.2">
      <c r="A25" s="7" t="s">
        <v>144</v>
      </c>
      <c r="B25" s="8" t="s">
        <v>17</v>
      </c>
      <c r="C25" s="8" t="s">
        <v>18</v>
      </c>
      <c r="D25" s="8" t="s">
        <v>145</v>
      </c>
      <c r="E25" s="8" t="s">
        <v>146</v>
      </c>
      <c r="F25" t="s">
        <v>147</v>
      </c>
      <c r="G25" s="9" t="s">
        <v>136</v>
      </c>
      <c r="H25" s="10">
        <v>4717.5</v>
      </c>
      <c r="I25" t="s">
        <v>18</v>
      </c>
      <c r="J25" t="s">
        <v>23</v>
      </c>
      <c r="K25" t="s">
        <v>24</v>
      </c>
      <c r="L25" t="s">
        <v>148</v>
      </c>
      <c r="M25" t="s">
        <v>26</v>
      </c>
      <c r="N25" t="s">
        <v>27</v>
      </c>
      <c r="O25" t="s">
        <v>145</v>
      </c>
      <c r="P25" t="s">
        <v>149</v>
      </c>
      <c r="Q25" s="16" t="s">
        <v>279</v>
      </c>
      <c r="R25" s="16" t="s">
        <v>253</v>
      </c>
      <c r="S25" t="s">
        <v>278</v>
      </c>
    </row>
    <row r="26" spans="1:19" ht="12.75" customHeight="1" x14ac:dyDescent="0.2">
      <c r="A26" s="7" t="s">
        <v>150</v>
      </c>
      <c r="B26" s="8" t="s">
        <v>17</v>
      </c>
      <c r="C26" s="8" t="s">
        <v>18</v>
      </c>
      <c r="D26" s="8" t="s">
        <v>35</v>
      </c>
      <c r="E26" s="8" t="s">
        <v>151</v>
      </c>
      <c r="F26" t="s">
        <v>152</v>
      </c>
      <c r="G26" s="9" t="s">
        <v>37</v>
      </c>
      <c r="H26" s="10">
        <v>7025</v>
      </c>
      <c r="I26" t="s">
        <v>18</v>
      </c>
      <c r="J26" t="s">
        <v>153</v>
      </c>
      <c r="K26" t="s">
        <v>154</v>
      </c>
      <c r="L26" t="s">
        <v>155</v>
      </c>
      <c r="M26" t="s">
        <v>26</v>
      </c>
      <c r="N26" t="s">
        <v>27</v>
      </c>
      <c r="O26" t="s">
        <v>35</v>
      </c>
      <c r="P26" t="s">
        <v>156</v>
      </c>
      <c r="Q26" s="16" t="s">
        <v>252</v>
      </c>
      <c r="R26" s="16" t="s">
        <v>253</v>
      </c>
      <c r="S26" t="s">
        <v>280</v>
      </c>
    </row>
    <row r="27" spans="1:19" ht="12.75" customHeight="1" x14ac:dyDescent="0.2">
      <c r="A27" s="7" t="s">
        <v>157</v>
      </c>
      <c r="B27" s="8" t="s">
        <v>17</v>
      </c>
      <c r="C27" s="8" t="s">
        <v>18</v>
      </c>
      <c r="D27" s="8" t="s">
        <v>35</v>
      </c>
      <c r="E27" s="8" t="s">
        <v>158</v>
      </c>
      <c r="F27" t="s">
        <v>36</v>
      </c>
      <c r="G27" s="9" t="s">
        <v>37</v>
      </c>
      <c r="H27" s="10">
        <v>4512</v>
      </c>
      <c r="I27" t="s">
        <v>18</v>
      </c>
      <c r="J27" t="s">
        <v>38</v>
      </c>
      <c r="K27" t="s">
        <v>39</v>
      </c>
      <c r="L27" t="s">
        <v>159</v>
      </c>
      <c r="M27" t="s">
        <v>26</v>
      </c>
      <c r="N27" t="s">
        <v>27</v>
      </c>
      <c r="O27" t="s">
        <v>35</v>
      </c>
      <c r="P27" t="s">
        <v>160</v>
      </c>
      <c r="Q27" s="16" t="s">
        <v>252</v>
      </c>
      <c r="R27" s="16" t="s">
        <v>282</v>
      </c>
      <c r="S27" s="16" t="s">
        <v>254</v>
      </c>
    </row>
    <row r="28" spans="1:19" ht="12.75" customHeight="1" x14ac:dyDescent="0.2">
      <c r="A28" s="7" t="s">
        <v>161</v>
      </c>
      <c r="B28" s="8" t="s">
        <v>17</v>
      </c>
      <c r="C28" s="8" t="s">
        <v>18</v>
      </c>
      <c r="D28" s="8" t="s">
        <v>35</v>
      </c>
      <c r="E28" s="8" t="s">
        <v>158</v>
      </c>
      <c r="F28" t="s">
        <v>82</v>
      </c>
      <c r="G28" s="9" t="s">
        <v>37</v>
      </c>
      <c r="H28" s="10">
        <v>6250</v>
      </c>
      <c r="I28" t="s">
        <v>18</v>
      </c>
      <c r="J28" t="s">
        <v>162</v>
      </c>
      <c r="K28" t="s">
        <v>84</v>
      </c>
      <c r="L28" t="s">
        <v>163</v>
      </c>
      <c r="M28" t="s">
        <v>26</v>
      </c>
      <c r="N28" t="s">
        <v>27</v>
      </c>
      <c r="O28" t="s">
        <v>35</v>
      </c>
      <c r="P28" t="s">
        <v>164</v>
      </c>
      <c r="Q28" s="16" t="s">
        <v>256</v>
      </c>
      <c r="R28" t="s">
        <v>282</v>
      </c>
      <c r="S28" t="s">
        <v>281</v>
      </c>
    </row>
    <row r="30" spans="1:19" x14ac:dyDescent="0.2">
      <c r="H30" s="11">
        <f>SUM(H2:H29)</f>
        <v>104558.01999999999</v>
      </c>
    </row>
    <row r="38" spans="1:19" ht="27" customHeight="1" x14ac:dyDescent="0.2">
      <c r="A38" s="17" t="s">
        <v>284</v>
      </c>
      <c r="Q38" s="24"/>
      <c r="R38" s="24"/>
      <c r="S38" s="24"/>
    </row>
    <row r="39" spans="1:19" s="24" customFormat="1" ht="26.25" customHeight="1" x14ac:dyDescent="0.2">
      <c r="A39" s="24" t="s">
        <v>300</v>
      </c>
      <c r="B39" s="24" t="s">
        <v>301</v>
      </c>
      <c r="C39" s="24" t="s">
        <v>302</v>
      </c>
      <c r="D39" s="24" t="s">
        <v>303</v>
      </c>
      <c r="E39" s="24" t="s">
        <v>304</v>
      </c>
      <c r="F39" s="24" t="s">
        <v>305</v>
      </c>
      <c r="G39" s="24" t="s">
        <v>306</v>
      </c>
      <c r="H39" s="24" t="s">
        <v>307</v>
      </c>
      <c r="I39" s="24" t="s">
        <v>308</v>
      </c>
      <c r="J39" s="24" t="s">
        <v>309</v>
      </c>
      <c r="K39" s="24" t="s">
        <v>310</v>
      </c>
      <c r="L39" s="24" t="s">
        <v>311</v>
      </c>
      <c r="M39" s="24" t="s">
        <v>312</v>
      </c>
      <c r="N39" s="24" t="s">
        <v>313</v>
      </c>
      <c r="O39" s="24" t="s">
        <v>314</v>
      </c>
      <c r="Q39" s="12" t="s">
        <v>165</v>
      </c>
      <c r="R39" s="12" t="s">
        <v>166</v>
      </c>
      <c r="S39" s="12" t="s">
        <v>167</v>
      </c>
    </row>
    <row r="40" spans="1:19" ht="15" x14ac:dyDescent="0.25">
      <c r="A40">
        <v>38867</v>
      </c>
      <c r="B40">
        <v>291485</v>
      </c>
      <c r="C40" t="s">
        <v>168</v>
      </c>
      <c r="D40" t="s">
        <v>169</v>
      </c>
      <c r="E40" t="s">
        <v>170</v>
      </c>
      <c r="F40" s="13" t="s">
        <v>171</v>
      </c>
      <c r="G40" t="s">
        <v>172</v>
      </c>
      <c r="H40" t="s">
        <v>173</v>
      </c>
      <c r="I40" t="s">
        <v>174</v>
      </c>
      <c r="J40" t="s">
        <v>175</v>
      </c>
      <c r="K40" t="s">
        <v>176</v>
      </c>
      <c r="L40" t="s">
        <v>177</v>
      </c>
      <c r="M40">
        <v>335</v>
      </c>
      <c r="N40" s="14" t="s">
        <v>178</v>
      </c>
      <c r="Q40" s="16" t="s">
        <v>289</v>
      </c>
      <c r="R40" s="16" t="s">
        <v>253</v>
      </c>
      <c r="S40" s="16" t="s">
        <v>287</v>
      </c>
    </row>
    <row r="41" spans="1:19" ht="15" x14ac:dyDescent="0.25">
      <c r="A41">
        <v>38866</v>
      </c>
      <c r="B41">
        <v>291484</v>
      </c>
      <c r="C41" t="s">
        <v>179</v>
      </c>
      <c r="D41" t="s">
        <v>180</v>
      </c>
      <c r="E41" t="s">
        <v>170</v>
      </c>
      <c r="F41" s="13" t="s">
        <v>171</v>
      </c>
      <c r="G41" t="s">
        <v>172</v>
      </c>
      <c r="H41" t="s">
        <v>173</v>
      </c>
      <c r="I41" t="s">
        <v>181</v>
      </c>
      <c r="J41" t="s">
        <v>175</v>
      </c>
      <c r="K41" t="s">
        <v>182</v>
      </c>
      <c r="L41" t="s">
        <v>182</v>
      </c>
      <c r="M41">
        <v>0</v>
      </c>
      <c r="N41" s="14" t="s">
        <v>182</v>
      </c>
      <c r="Q41" s="16" t="s">
        <v>289</v>
      </c>
      <c r="R41" s="16" t="s">
        <v>288</v>
      </c>
      <c r="S41" s="16" t="s">
        <v>287</v>
      </c>
    </row>
    <row r="42" spans="1:19" ht="15" x14ac:dyDescent="0.25">
      <c r="A42">
        <v>34583</v>
      </c>
      <c r="B42">
        <v>273233</v>
      </c>
      <c r="C42" t="s">
        <v>190</v>
      </c>
      <c r="D42" t="s">
        <v>191</v>
      </c>
      <c r="E42" t="s">
        <v>192</v>
      </c>
      <c r="F42" s="13" t="s">
        <v>193</v>
      </c>
      <c r="G42" t="s">
        <v>194</v>
      </c>
      <c r="H42" t="s">
        <v>187</v>
      </c>
      <c r="I42" t="s">
        <v>174</v>
      </c>
      <c r="J42" t="s">
        <v>175</v>
      </c>
      <c r="K42" t="s">
        <v>188</v>
      </c>
      <c r="L42" t="s">
        <v>189</v>
      </c>
      <c r="M42">
        <v>0</v>
      </c>
      <c r="N42" s="14" t="s">
        <v>189</v>
      </c>
      <c r="Q42" s="18" t="s">
        <v>315</v>
      </c>
      <c r="R42" s="18" t="s">
        <v>253</v>
      </c>
      <c r="S42" s="16" t="s">
        <v>290</v>
      </c>
    </row>
    <row r="43" spans="1:19" ht="15" x14ac:dyDescent="0.25">
      <c r="A43">
        <v>34573</v>
      </c>
      <c r="B43">
        <v>272645</v>
      </c>
      <c r="C43" t="s">
        <v>199</v>
      </c>
      <c r="D43" t="s">
        <v>200</v>
      </c>
      <c r="E43" t="s">
        <v>192</v>
      </c>
      <c r="F43" s="13" t="s">
        <v>201</v>
      </c>
      <c r="G43" t="s">
        <v>202</v>
      </c>
      <c r="H43" t="s">
        <v>203</v>
      </c>
      <c r="I43" t="s">
        <v>174</v>
      </c>
      <c r="J43" t="s">
        <v>175</v>
      </c>
      <c r="K43" t="s">
        <v>176</v>
      </c>
      <c r="L43" t="s">
        <v>176</v>
      </c>
      <c r="M43">
        <v>0</v>
      </c>
      <c r="N43" s="14" t="s">
        <v>176</v>
      </c>
      <c r="Q43" s="18" t="s">
        <v>265</v>
      </c>
      <c r="R43" s="18" t="s">
        <v>253</v>
      </c>
      <c r="S43" s="16" t="s">
        <v>291</v>
      </c>
    </row>
    <row r="44" spans="1:19" ht="15" x14ac:dyDescent="0.25">
      <c r="A44">
        <v>37719</v>
      </c>
      <c r="B44">
        <v>266853</v>
      </c>
      <c r="C44" t="s">
        <v>204</v>
      </c>
      <c r="D44" t="s">
        <v>205</v>
      </c>
      <c r="E44" t="s">
        <v>197</v>
      </c>
      <c r="F44" s="13" t="s">
        <v>206</v>
      </c>
      <c r="G44" t="s">
        <v>207</v>
      </c>
      <c r="H44" t="s">
        <v>208</v>
      </c>
      <c r="I44" t="s">
        <v>174</v>
      </c>
      <c r="J44" t="s">
        <v>175</v>
      </c>
      <c r="K44" t="s">
        <v>176</v>
      </c>
      <c r="L44" t="s">
        <v>196</v>
      </c>
      <c r="M44">
        <v>305</v>
      </c>
      <c r="N44" s="14" t="s">
        <v>209</v>
      </c>
      <c r="Q44" s="18" t="s">
        <v>258</v>
      </c>
      <c r="R44" s="18" t="s">
        <v>253</v>
      </c>
      <c r="S44" s="18" t="s">
        <v>292</v>
      </c>
    </row>
    <row r="45" spans="1:19" ht="15" x14ac:dyDescent="0.25">
      <c r="A45">
        <v>38599</v>
      </c>
      <c r="B45">
        <v>266708</v>
      </c>
      <c r="C45" t="s">
        <v>214</v>
      </c>
      <c r="D45" t="s">
        <v>215</v>
      </c>
      <c r="E45" t="s">
        <v>170</v>
      </c>
      <c r="F45" s="13" t="s">
        <v>216</v>
      </c>
      <c r="G45" t="s">
        <v>217</v>
      </c>
      <c r="H45" t="s">
        <v>195</v>
      </c>
      <c r="I45" t="s">
        <v>198</v>
      </c>
      <c r="J45" t="s">
        <v>175</v>
      </c>
      <c r="K45" t="s">
        <v>176</v>
      </c>
      <c r="L45" t="s">
        <v>218</v>
      </c>
      <c r="M45">
        <v>335</v>
      </c>
      <c r="N45" s="14" t="s">
        <v>219</v>
      </c>
      <c r="Q45" s="18" t="s">
        <v>263</v>
      </c>
      <c r="R45" s="18" t="s">
        <v>259</v>
      </c>
      <c r="S45" s="18" t="s">
        <v>293</v>
      </c>
    </row>
    <row r="46" spans="1:19" ht="15" x14ac:dyDescent="0.25">
      <c r="A46">
        <v>39274</v>
      </c>
      <c r="B46">
        <v>266192</v>
      </c>
      <c r="C46" t="s">
        <v>220</v>
      </c>
      <c r="D46" t="s">
        <v>221</v>
      </c>
      <c r="E46" t="s">
        <v>186</v>
      </c>
      <c r="F46" s="13" t="s">
        <v>222</v>
      </c>
      <c r="G46" t="s">
        <v>223</v>
      </c>
      <c r="H46" t="s">
        <v>203</v>
      </c>
      <c r="I46" t="s">
        <v>198</v>
      </c>
      <c r="J46" t="s">
        <v>175</v>
      </c>
      <c r="K46" t="s">
        <v>176</v>
      </c>
      <c r="L46" t="s">
        <v>185</v>
      </c>
      <c r="M46">
        <v>305</v>
      </c>
      <c r="N46" s="14" t="s">
        <v>224</v>
      </c>
      <c r="Q46" t="s">
        <v>265</v>
      </c>
      <c r="R46" s="18" t="s">
        <v>295</v>
      </c>
      <c r="S46" s="18" t="s">
        <v>294</v>
      </c>
    </row>
    <row r="47" spans="1:19" ht="15" x14ac:dyDescent="0.25">
      <c r="A47">
        <v>37577</v>
      </c>
      <c r="B47">
        <v>266191</v>
      </c>
      <c r="C47" t="s">
        <v>225</v>
      </c>
      <c r="D47" t="s">
        <v>226</v>
      </c>
      <c r="E47" t="s">
        <v>210</v>
      </c>
      <c r="F47" s="13" t="s">
        <v>222</v>
      </c>
      <c r="G47" t="s">
        <v>223</v>
      </c>
      <c r="H47" t="s">
        <v>203</v>
      </c>
      <c r="I47" t="s">
        <v>211</v>
      </c>
      <c r="J47" t="s">
        <v>175</v>
      </c>
      <c r="K47" t="s">
        <v>176</v>
      </c>
      <c r="L47" t="s">
        <v>185</v>
      </c>
      <c r="M47">
        <v>305</v>
      </c>
      <c r="N47" s="14" t="s">
        <v>224</v>
      </c>
      <c r="Q47" t="s">
        <v>265</v>
      </c>
      <c r="R47" s="18" t="s">
        <v>267</v>
      </c>
      <c r="S47" s="18" t="s">
        <v>294</v>
      </c>
    </row>
    <row r="48" spans="1:19" ht="15" x14ac:dyDescent="0.25">
      <c r="A48">
        <v>34239</v>
      </c>
      <c r="B48">
        <v>266156</v>
      </c>
      <c r="C48" t="s">
        <v>229</v>
      </c>
      <c r="D48" t="s">
        <v>230</v>
      </c>
      <c r="E48" t="s">
        <v>184</v>
      </c>
      <c r="F48" s="13" t="s">
        <v>227</v>
      </c>
      <c r="G48" t="s">
        <v>228</v>
      </c>
      <c r="H48" t="s">
        <v>203</v>
      </c>
      <c r="I48" t="s">
        <v>198</v>
      </c>
      <c r="J48" t="s">
        <v>212</v>
      </c>
      <c r="K48" t="s">
        <v>176</v>
      </c>
      <c r="L48" t="s">
        <v>176</v>
      </c>
      <c r="M48">
        <v>0</v>
      </c>
      <c r="N48" s="14">
        <v>402</v>
      </c>
      <c r="Q48" t="s">
        <v>265</v>
      </c>
      <c r="R48" s="18" t="s">
        <v>259</v>
      </c>
      <c r="S48" s="18" t="s">
        <v>264</v>
      </c>
    </row>
    <row r="49" spans="1:19" ht="15" x14ac:dyDescent="0.25">
      <c r="A49">
        <v>34574</v>
      </c>
      <c r="B49">
        <v>266121</v>
      </c>
      <c r="C49" t="s">
        <v>231</v>
      </c>
      <c r="D49" t="s">
        <v>232</v>
      </c>
      <c r="E49" t="s">
        <v>192</v>
      </c>
      <c r="F49" s="13" t="s">
        <v>233</v>
      </c>
      <c r="G49" t="s">
        <v>234</v>
      </c>
      <c r="H49" t="s">
        <v>203</v>
      </c>
      <c r="I49" t="s">
        <v>174</v>
      </c>
      <c r="J49" t="s">
        <v>175</v>
      </c>
      <c r="K49" t="s">
        <v>176</v>
      </c>
      <c r="L49" t="s">
        <v>176</v>
      </c>
      <c r="M49">
        <v>0</v>
      </c>
      <c r="N49" s="14" t="s">
        <v>176</v>
      </c>
      <c r="Q49" t="s">
        <v>265</v>
      </c>
      <c r="R49" s="18" t="s">
        <v>253</v>
      </c>
      <c r="S49" s="15" t="s">
        <v>296</v>
      </c>
    </row>
    <row r="50" spans="1:19" ht="15" x14ac:dyDescent="0.25">
      <c r="A50">
        <v>36775</v>
      </c>
      <c r="B50">
        <v>263682</v>
      </c>
      <c r="C50" t="s">
        <v>235</v>
      </c>
      <c r="D50" t="s">
        <v>236</v>
      </c>
      <c r="E50" t="s">
        <v>237</v>
      </c>
      <c r="F50" s="13" t="s">
        <v>238</v>
      </c>
      <c r="G50" t="s">
        <v>239</v>
      </c>
      <c r="H50" t="s">
        <v>195</v>
      </c>
      <c r="I50" t="s">
        <v>174</v>
      </c>
      <c r="J50" t="s">
        <v>175</v>
      </c>
      <c r="K50" t="s">
        <v>188</v>
      </c>
      <c r="L50" t="s">
        <v>189</v>
      </c>
      <c r="M50">
        <v>0</v>
      </c>
      <c r="N50" s="14" t="s">
        <v>189</v>
      </c>
      <c r="Q50" t="s">
        <v>279</v>
      </c>
      <c r="R50" s="18" t="s">
        <v>253</v>
      </c>
      <c r="S50" s="15" t="s">
        <v>299</v>
      </c>
    </row>
    <row r="51" spans="1:19" ht="15" x14ac:dyDescent="0.25">
      <c r="A51">
        <v>38720</v>
      </c>
      <c r="B51">
        <v>263410</v>
      </c>
      <c r="C51" t="s">
        <v>240</v>
      </c>
      <c r="D51" t="s">
        <v>241</v>
      </c>
      <c r="E51" t="s">
        <v>170</v>
      </c>
      <c r="F51" s="13" t="s">
        <v>242</v>
      </c>
      <c r="G51" t="s">
        <v>243</v>
      </c>
      <c r="H51" t="s">
        <v>213</v>
      </c>
      <c r="I51" t="s">
        <v>211</v>
      </c>
      <c r="J51" t="s">
        <v>175</v>
      </c>
      <c r="K51" t="s">
        <v>176</v>
      </c>
      <c r="L51" t="s">
        <v>218</v>
      </c>
      <c r="M51">
        <v>305</v>
      </c>
      <c r="N51" s="14" t="s">
        <v>244</v>
      </c>
      <c r="Q51" t="s">
        <v>268</v>
      </c>
      <c r="R51" s="18" t="s">
        <v>253</v>
      </c>
      <c r="S51" t="s">
        <v>298</v>
      </c>
    </row>
    <row r="52" spans="1:19" ht="15" x14ac:dyDescent="0.25">
      <c r="A52">
        <v>38926</v>
      </c>
      <c r="B52">
        <v>257588</v>
      </c>
      <c r="C52" t="s">
        <v>245</v>
      </c>
      <c r="D52" t="s">
        <v>250</v>
      </c>
      <c r="E52" t="s">
        <v>251</v>
      </c>
      <c r="F52" s="13" t="s">
        <v>246</v>
      </c>
      <c r="G52" t="s">
        <v>247</v>
      </c>
      <c r="H52" t="s">
        <v>183</v>
      </c>
      <c r="I52" t="s">
        <v>174</v>
      </c>
      <c r="J52" t="s">
        <v>212</v>
      </c>
      <c r="K52" t="s">
        <v>248</v>
      </c>
      <c r="L52" t="s">
        <v>185</v>
      </c>
      <c r="M52">
        <v>0</v>
      </c>
      <c r="N52" s="14" t="s">
        <v>249</v>
      </c>
      <c r="Q52" t="s">
        <v>252</v>
      </c>
      <c r="R52" s="18" t="s">
        <v>253</v>
      </c>
      <c r="S52" s="15" t="s">
        <v>297</v>
      </c>
    </row>
    <row r="53" spans="1:19" x14ac:dyDescent="0.2">
      <c r="A53" s="139"/>
      <c r="B53" s="140"/>
      <c r="C53" s="140"/>
      <c r="D53" s="140"/>
      <c r="E53" s="140"/>
      <c r="F53" s="140"/>
      <c r="G53" s="140"/>
      <c r="H53" s="140"/>
      <c r="I53" s="140"/>
      <c r="J53" s="140"/>
      <c r="M53" s="16" t="s">
        <v>285</v>
      </c>
      <c r="N53" s="20">
        <f>+N40+N41+N42+N43+N44+N45+N46+N47+N48+N49+N50+N51+N52</f>
        <v>61870</v>
      </c>
    </row>
    <row r="54" spans="1:19" x14ac:dyDescent="0.2">
      <c r="A54" s="23"/>
      <c r="H54"/>
      <c r="M54" s="16"/>
      <c r="N54" s="20"/>
    </row>
    <row r="55" spans="1:19" x14ac:dyDescent="0.2">
      <c r="A55" s="23"/>
      <c r="H55"/>
      <c r="M55" s="16"/>
      <c r="N55" s="20"/>
    </row>
    <row r="56" spans="1:19" x14ac:dyDescent="0.2">
      <c r="A56" s="23"/>
      <c r="H56"/>
      <c r="M56" s="16"/>
      <c r="N56" s="20"/>
    </row>
    <row r="58" spans="1:19" x14ac:dyDescent="0.2">
      <c r="M58" s="17" t="s">
        <v>286</v>
      </c>
      <c r="N58" s="22">
        <f>+N53+H30</f>
        <v>166428.01999999999</v>
      </c>
    </row>
    <row r="59" spans="1:19" x14ac:dyDescent="0.2">
      <c r="N59" s="21"/>
    </row>
    <row r="65" spans="14:14" x14ac:dyDescent="0.2">
      <c r="N65">
        <v>155416</v>
      </c>
    </row>
  </sheetData>
  <autoFilter ref="A1:S28"/>
  <mergeCells count="1">
    <mergeCell ref="A53:J53"/>
  </mergeCells>
  <hyperlinks>
    <hyperlink ref="F40" r:id="rId1"/>
    <hyperlink ref="F41" r:id="rId2"/>
    <hyperlink ref="F42" r:id="rId3"/>
    <hyperlink ref="F43" r:id="rId4"/>
    <hyperlink ref="F44" r:id="rId5"/>
    <hyperlink ref="F45" r:id="rId6"/>
    <hyperlink ref="F46" r:id="rId7"/>
    <hyperlink ref="F47" r:id="rId8"/>
    <hyperlink ref="F48" r:id="rId9"/>
    <hyperlink ref="F49" r:id="rId10"/>
    <hyperlink ref="F50" r:id="rId11"/>
    <hyperlink ref="F51" r:id="rId12"/>
    <hyperlink ref="F52" r:id="rId13"/>
  </hyperlinks>
  <pageMargins left="0.7" right="0.7" top="0.75" bottom="0.75" header="0.3" footer="0.3"/>
  <pageSetup orientation="portrait" r:id="rId14"/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37" zoomScale="86" zoomScaleNormal="86" workbookViewId="0">
      <selection activeCell="G143" sqref="G143"/>
    </sheetView>
  </sheetViews>
  <sheetFormatPr baseColWidth="10" defaultColWidth="11.42578125" defaultRowHeight="15" x14ac:dyDescent="0.25"/>
  <cols>
    <col min="1" max="1" width="11.42578125" style="56"/>
    <col min="2" max="2" width="11.42578125" style="29"/>
    <col min="3" max="3" width="49.28515625" style="29" bestFit="1" customWidth="1"/>
    <col min="4" max="4" width="28.28515625" style="29" bestFit="1" customWidth="1"/>
    <col min="5" max="5" width="27.28515625" style="29" customWidth="1"/>
    <col min="6" max="6" width="11.42578125" style="29"/>
    <col min="7" max="7" width="17.5703125" style="29" customWidth="1"/>
    <col min="8" max="8" width="11.42578125" style="29"/>
    <col min="9" max="9" width="30.28515625" style="29" customWidth="1"/>
    <col min="10" max="10" width="11.42578125" style="29"/>
    <col min="11" max="11" width="17.42578125" style="29" customWidth="1"/>
    <col min="12" max="12" width="16.85546875" style="29" customWidth="1"/>
    <col min="13" max="16384" width="11.42578125" style="29"/>
  </cols>
  <sheetData>
    <row r="1" spans="1:11" x14ac:dyDescent="0.25">
      <c r="A1" s="26"/>
      <c r="B1" s="27"/>
      <c r="C1" s="28" t="s">
        <v>316</v>
      </c>
      <c r="D1" s="28"/>
      <c r="E1" s="28"/>
      <c r="F1" s="28"/>
      <c r="G1" s="27"/>
      <c r="H1" s="27"/>
      <c r="I1" s="27"/>
    </row>
    <row r="2" spans="1:11" x14ac:dyDescent="0.25">
      <c r="A2" s="26"/>
      <c r="B2" s="30" t="s">
        <v>317</v>
      </c>
      <c r="C2" s="31" t="s">
        <v>334</v>
      </c>
      <c r="D2" s="31"/>
      <c r="E2" s="31"/>
      <c r="F2" s="31"/>
      <c r="G2" s="27"/>
      <c r="H2" s="27"/>
      <c r="I2" s="27"/>
    </row>
    <row r="3" spans="1:11" x14ac:dyDescent="0.25">
      <c r="A3" s="26"/>
      <c r="B3" s="30" t="s">
        <v>318</v>
      </c>
      <c r="C3" s="28" t="s">
        <v>319</v>
      </c>
      <c r="D3" s="28"/>
      <c r="E3" s="28"/>
      <c r="F3" s="28"/>
      <c r="G3" s="27"/>
      <c r="H3" s="27"/>
      <c r="I3" s="27"/>
    </row>
    <row r="4" spans="1:11" x14ac:dyDescent="0.25">
      <c r="A4" s="26"/>
      <c r="B4" s="30"/>
      <c r="C4" s="28"/>
      <c r="D4" s="28"/>
      <c r="E4" s="28"/>
      <c r="F4" s="28"/>
      <c r="G4" s="27"/>
      <c r="H4" s="27"/>
      <c r="I4" s="27"/>
    </row>
    <row r="6" spans="1:11" ht="15.75" thickBot="1" x14ac:dyDescent="0.3">
      <c r="A6" s="26"/>
      <c r="B6" s="32" t="s">
        <v>265</v>
      </c>
      <c r="C6" s="27"/>
      <c r="D6" s="27"/>
      <c r="E6" s="27"/>
      <c r="F6" s="27"/>
      <c r="G6" s="27"/>
      <c r="H6" s="27"/>
      <c r="I6" s="27"/>
    </row>
    <row r="7" spans="1:11" ht="30" x14ac:dyDescent="0.25">
      <c r="A7" s="33" t="s">
        <v>320</v>
      </c>
      <c r="B7" s="34" t="s">
        <v>321</v>
      </c>
      <c r="C7" s="35" t="s">
        <v>322</v>
      </c>
      <c r="D7" s="36" t="s">
        <v>323</v>
      </c>
      <c r="E7" s="33" t="s">
        <v>324</v>
      </c>
      <c r="F7" s="33" t="s">
        <v>325</v>
      </c>
      <c r="G7" s="37" t="s">
        <v>326</v>
      </c>
      <c r="H7" s="35" t="s">
        <v>317</v>
      </c>
      <c r="I7" s="38" t="s">
        <v>327</v>
      </c>
    </row>
    <row r="8" spans="1:11" x14ac:dyDescent="0.25">
      <c r="A8" s="39">
        <v>1</v>
      </c>
      <c r="B8" s="40"/>
      <c r="C8" s="41" t="s">
        <v>264</v>
      </c>
      <c r="D8" s="42" t="s">
        <v>328</v>
      </c>
      <c r="E8" s="42" t="s">
        <v>253</v>
      </c>
      <c r="F8" s="40"/>
      <c r="G8" s="43">
        <v>6298</v>
      </c>
      <c r="H8" s="44" t="s">
        <v>56</v>
      </c>
      <c r="I8" s="40"/>
    </row>
    <row r="9" spans="1:11" x14ac:dyDescent="0.25">
      <c r="A9" s="39">
        <v>2</v>
      </c>
      <c r="B9" s="40"/>
      <c r="C9" s="41" t="s">
        <v>277</v>
      </c>
      <c r="D9" s="42" t="s">
        <v>328</v>
      </c>
      <c r="E9" s="42" t="s">
        <v>253</v>
      </c>
      <c r="F9" s="40"/>
      <c r="G9" s="43">
        <v>6700</v>
      </c>
      <c r="H9" s="44" t="s">
        <v>123</v>
      </c>
      <c r="I9" s="40"/>
    </row>
    <row r="10" spans="1:11" x14ac:dyDescent="0.25">
      <c r="A10" s="39">
        <v>3</v>
      </c>
      <c r="B10" s="40"/>
      <c r="C10" s="41" t="s">
        <v>291</v>
      </c>
      <c r="D10" s="42" t="s">
        <v>328</v>
      </c>
      <c r="E10" s="42" t="s">
        <v>253</v>
      </c>
      <c r="F10" s="40"/>
      <c r="G10" s="43">
        <v>6700</v>
      </c>
      <c r="H10" s="44" t="s">
        <v>192</v>
      </c>
      <c r="I10" s="40"/>
    </row>
    <row r="11" spans="1:11" x14ac:dyDescent="0.25">
      <c r="A11" s="39">
        <v>4</v>
      </c>
      <c r="B11" s="40"/>
      <c r="C11" s="41" t="s">
        <v>294</v>
      </c>
      <c r="D11" s="42" t="s">
        <v>328</v>
      </c>
      <c r="E11" s="42" t="s">
        <v>253</v>
      </c>
      <c r="F11" s="40"/>
      <c r="G11" s="61" t="s">
        <v>224</v>
      </c>
      <c r="H11" s="44" t="s">
        <v>186</v>
      </c>
      <c r="I11" s="40"/>
    </row>
    <row r="12" spans="1:11" x14ac:dyDescent="0.25">
      <c r="A12" s="39">
        <v>5</v>
      </c>
      <c r="B12" s="40"/>
      <c r="C12" s="41" t="s">
        <v>294</v>
      </c>
      <c r="D12" s="42" t="s">
        <v>328</v>
      </c>
      <c r="E12" s="42" t="s">
        <v>295</v>
      </c>
      <c r="F12" s="40"/>
      <c r="G12" s="61" t="s">
        <v>224</v>
      </c>
      <c r="H12" s="44" t="s">
        <v>210</v>
      </c>
      <c r="I12" s="40"/>
    </row>
    <row r="13" spans="1:11" x14ac:dyDescent="0.25">
      <c r="A13" s="39">
        <v>6</v>
      </c>
      <c r="B13" s="40"/>
      <c r="C13" s="41" t="s">
        <v>264</v>
      </c>
      <c r="D13" s="42" t="s">
        <v>328</v>
      </c>
      <c r="E13" s="42" t="s">
        <v>267</v>
      </c>
      <c r="F13" s="40"/>
      <c r="G13" s="43">
        <v>402</v>
      </c>
      <c r="H13" s="44" t="s">
        <v>184</v>
      </c>
      <c r="I13" s="40"/>
    </row>
    <row r="14" spans="1:11" x14ac:dyDescent="0.25">
      <c r="A14" s="39">
        <v>7</v>
      </c>
      <c r="B14" s="40"/>
      <c r="C14" s="41" t="s">
        <v>296</v>
      </c>
      <c r="D14" s="42" t="s">
        <v>328</v>
      </c>
      <c r="E14" s="42" t="s">
        <v>259</v>
      </c>
      <c r="F14" s="40"/>
      <c r="G14" s="61" t="s">
        <v>176</v>
      </c>
      <c r="H14" s="44" t="s">
        <v>192</v>
      </c>
      <c r="I14" s="40"/>
    </row>
    <row r="15" spans="1:11" x14ac:dyDescent="0.25">
      <c r="A15" s="26"/>
      <c r="B15" s="27"/>
      <c r="C15" s="27"/>
      <c r="D15" s="27"/>
      <c r="E15" s="27"/>
      <c r="F15" s="27"/>
      <c r="G15" s="45"/>
      <c r="H15" s="27"/>
      <c r="I15" s="27"/>
      <c r="K15" s="62"/>
    </row>
    <row r="16" spans="1:11" x14ac:dyDescent="0.25">
      <c r="A16" s="26"/>
      <c r="B16" s="27"/>
      <c r="C16" s="27"/>
      <c r="D16" s="27"/>
      <c r="E16" s="142" t="s">
        <v>329</v>
      </c>
      <c r="F16" s="142"/>
      <c r="G16" s="46">
        <f>+G8+G9+G10+G11+G12+G13+G14</f>
        <v>37010</v>
      </c>
      <c r="H16" s="47"/>
      <c r="I16" s="27"/>
      <c r="K16" s="62"/>
    </row>
    <row r="17" spans="1:9" ht="24" customHeight="1" x14ac:dyDescent="0.25">
      <c r="A17" s="26"/>
      <c r="B17" s="27"/>
      <c r="C17" s="27"/>
      <c r="D17" s="27"/>
      <c r="E17" s="48"/>
      <c r="F17" s="48"/>
      <c r="G17" s="45"/>
      <c r="H17" s="27"/>
      <c r="I17" s="27"/>
    </row>
    <row r="18" spans="1:9" ht="15.75" thickBot="1" x14ac:dyDescent="0.3">
      <c r="A18" s="26"/>
      <c r="B18" s="32" t="s">
        <v>268</v>
      </c>
      <c r="C18" s="27"/>
      <c r="D18" s="27"/>
      <c r="E18" s="27"/>
      <c r="F18" s="27"/>
      <c r="G18" s="27"/>
      <c r="H18" s="27"/>
      <c r="I18" s="27"/>
    </row>
    <row r="19" spans="1:9" ht="30" x14ac:dyDescent="0.25">
      <c r="A19" s="33" t="s">
        <v>320</v>
      </c>
      <c r="B19" s="34" t="s">
        <v>321</v>
      </c>
      <c r="C19" s="35" t="s">
        <v>322</v>
      </c>
      <c r="D19" s="36" t="s">
        <v>323</v>
      </c>
      <c r="E19" s="33" t="s">
        <v>324</v>
      </c>
      <c r="F19" s="33" t="s">
        <v>325</v>
      </c>
      <c r="G19" s="37" t="s">
        <v>326</v>
      </c>
      <c r="H19" s="35" t="s">
        <v>317</v>
      </c>
      <c r="I19" s="38" t="s">
        <v>327</v>
      </c>
    </row>
    <row r="20" spans="1:9" x14ac:dyDescent="0.25">
      <c r="A20" s="39">
        <v>1</v>
      </c>
      <c r="B20" s="40"/>
      <c r="C20" s="49" t="s">
        <v>266</v>
      </c>
      <c r="D20" s="42" t="s">
        <v>328</v>
      </c>
      <c r="E20" s="42" t="s">
        <v>267</v>
      </c>
      <c r="F20" s="40"/>
      <c r="G20" s="43">
        <v>2555</v>
      </c>
      <c r="H20" s="44" t="s">
        <v>56</v>
      </c>
      <c r="I20" s="40"/>
    </row>
    <row r="21" spans="1:9" x14ac:dyDescent="0.25">
      <c r="A21" s="39">
        <v>2</v>
      </c>
      <c r="B21" s="40"/>
      <c r="C21" s="41" t="s">
        <v>269</v>
      </c>
      <c r="D21" s="42" t="s">
        <v>328</v>
      </c>
      <c r="E21" s="42" t="s">
        <v>267</v>
      </c>
      <c r="F21" s="40"/>
      <c r="G21" s="43">
        <v>2555</v>
      </c>
      <c r="H21" s="44" t="s">
        <v>56</v>
      </c>
      <c r="I21" s="40"/>
    </row>
    <row r="22" spans="1:9" x14ac:dyDescent="0.25">
      <c r="A22" s="39">
        <v>3</v>
      </c>
      <c r="B22" s="40"/>
      <c r="C22" s="41" t="s">
        <v>272</v>
      </c>
      <c r="D22" s="42" t="s">
        <v>328</v>
      </c>
      <c r="E22" s="42" t="s">
        <v>253</v>
      </c>
      <c r="F22" s="40"/>
      <c r="G22" s="43">
        <v>6016</v>
      </c>
      <c r="H22" s="44" t="s">
        <v>81</v>
      </c>
      <c r="I22" s="40"/>
    </row>
    <row r="23" spans="1:9" x14ac:dyDescent="0.25">
      <c r="A23" s="39">
        <v>4</v>
      </c>
      <c r="B23" s="40"/>
      <c r="C23" s="41" t="s">
        <v>273</v>
      </c>
      <c r="D23" s="42" t="s">
        <v>328</v>
      </c>
      <c r="E23" s="42" t="s">
        <v>253</v>
      </c>
      <c r="F23" s="40"/>
      <c r="G23" s="43">
        <v>3825</v>
      </c>
      <c r="H23" s="44" t="s">
        <v>81</v>
      </c>
      <c r="I23" s="40"/>
    </row>
    <row r="24" spans="1:9" x14ac:dyDescent="0.25">
      <c r="A24" s="39">
        <v>5</v>
      </c>
      <c r="B24" s="40"/>
      <c r="C24" s="41" t="s">
        <v>273</v>
      </c>
      <c r="D24" s="42" t="s">
        <v>328</v>
      </c>
      <c r="E24" s="42" t="s">
        <v>253</v>
      </c>
      <c r="F24" s="40"/>
      <c r="G24" s="43">
        <v>405</v>
      </c>
      <c r="H24" s="44" t="s">
        <v>81</v>
      </c>
      <c r="I24" s="40"/>
    </row>
    <row r="25" spans="1:9" x14ac:dyDescent="0.25">
      <c r="A25" s="39">
        <v>6</v>
      </c>
      <c r="B25" s="40"/>
      <c r="C25" s="41" t="s">
        <v>298</v>
      </c>
      <c r="D25" s="42" t="s">
        <v>328</v>
      </c>
      <c r="E25" s="42" t="s">
        <v>253</v>
      </c>
      <c r="F25" s="40"/>
      <c r="G25" s="43">
        <v>6705</v>
      </c>
      <c r="H25" s="44" t="s">
        <v>151</v>
      </c>
      <c r="I25" s="40"/>
    </row>
    <row r="26" spans="1:9" x14ac:dyDescent="0.25">
      <c r="A26" s="26"/>
      <c r="B26" s="27"/>
      <c r="C26" s="27"/>
      <c r="D26" s="50"/>
      <c r="E26" s="50"/>
      <c r="F26" s="27"/>
      <c r="G26" s="51"/>
      <c r="H26" s="50"/>
      <c r="I26" s="27"/>
    </row>
    <row r="27" spans="1:9" x14ac:dyDescent="0.25">
      <c r="A27" s="26"/>
      <c r="B27" s="27"/>
      <c r="C27" s="27"/>
      <c r="D27" s="27"/>
      <c r="E27" s="142" t="s">
        <v>329</v>
      </c>
      <c r="F27" s="142"/>
      <c r="G27" s="46">
        <f>SUM(G20:G25)</f>
        <v>22061</v>
      </c>
      <c r="H27" s="47"/>
      <c r="I27" s="27"/>
    </row>
    <row r="28" spans="1:9" x14ac:dyDescent="0.25">
      <c r="A28" s="26"/>
      <c r="B28" s="27"/>
      <c r="C28" s="27"/>
      <c r="D28" s="27"/>
      <c r="E28" s="48"/>
      <c r="F28" s="48"/>
      <c r="G28" s="27"/>
      <c r="H28" s="27"/>
      <c r="I28" s="27"/>
    </row>
    <row r="29" spans="1:9" x14ac:dyDescent="0.25">
      <c r="A29" s="26"/>
      <c r="B29" s="27"/>
      <c r="C29" s="27"/>
      <c r="D29" s="27"/>
      <c r="E29" s="48"/>
      <c r="F29" s="48"/>
      <c r="G29" s="27"/>
      <c r="H29" s="27"/>
      <c r="I29" s="27"/>
    </row>
    <row r="30" spans="1:9" x14ac:dyDescent="0.25">
      <c r="A30" s="26"/>
      <c r="B30" s="27"/>
      <c r="C30" s="27"/>
      <c r="D30" s="27"/>
      <c r="E30" s="48"/>
      <c r="F30" s="48"/>
      <c r="G30" s="27"/>
      <c r="H30" s="27"/>
      <c r="I30" s="27"/>
    </row>
    <row r="31" spans="1:9" x14ac:dyDescent="0.25">
      <c r="A31" s="26"/>
      <c r="B31" s="27"/>
      <c r="C31" s="27"/>
      <c r="D31" s="27"/>
      <c r="E31" s="48"/>
      <c r="F31" s="48"/>
      <c r="G31" s="27"/>
      <c r="H31" s="27"/>
      <c r="I31" s="27"/>
    </row>
    <row r="32" spans="1:9" ht="15.75" thickBot="1" x14ac:dyDescent="0.3">
      <c r="A32" s="26"/>
      <c r="B32" s="32" t="s">
        <v>330</v>
      </c>
      <c r="C32" s="27"/>
      <c r="D32" s="27"/>
      <c r="E32" s="27"/>
      <c r="F32" s="27"/>
      <c r="G32" s="27"/>
      <c r="H32" s="27"/>
      <c r="I32" s="27"/>
    </row>
    <row r="33" spans="1:9" ht="30" x14ac:dyDescent="0.25">
      <c r="A33" s="33" t="s">
        <v>320</v>
      </c>
      <c r="B33" s="34" t="s">
        <v>321</v>
      </c>
      <c r="C33" s="35" t="s">
        <v>322</v>
      </c>
      <c r="D33" s="36" t="s">
        <v>323</v>
      </c>
      <c r="E33" s="33" t="s">
        <v>324</v>
      </c>
      <c r="F33" s="33" t="s">
        <v>325</v>
      </c>
      <c r="G33" s="37" t="s">
        <v>326</v>
      </c>
      <c r="H33" s="35" t="s">
        <v>317</v>
      </c>
      <c r="I33" s="38" t="s">
        <v>327</v>
      </c>
    </row>
    <row r="34" spans="1:9" x14ac:dyDescent="0.25">
      <c r="A34" s="39">
        <v>1</v>
      </c>
      <c r="B34" s="40"/>
      <c r="C34" s="41"/>
      <c r="D34" s="42" t="s">
        <v>328</v>
      </c>
      <c r="E34" s="42"/>
      <c r="F34" s="40"/>
      <c r="G34" s="43"/>
      <c r="H34" s="44"/>
      <c r="I34" s="40"/>
    </row>
    <row r="35" spans="1:9" x14ac:dyDescent="0.25">
      <c r="A35" s="39">
        <v>2</v>
      </c>
      <c r="B35" s="40"/>
      <c r="C35" s="41"/>
      <c r="D35" s="42" t="s">
        <v>328</v>
      </c>
      <c r="E35" s="42"/>
      <c r="F35" s="40"/>
      <c r="G35" s="43"/>
      <c r="H35" s="44"/>
      <c r="I35" s="40"/>
    </row>
    <row r="36" spans="1:9" x14ac:dyDescent="0.25">
      <c r="A36" s="26"/>
      <c r="B36" s="27"/>
      <c r="C36" s="27"/>
      <c r="D36" s="50"/>
      <c r="E36" s="50"/>
      <c r="F36" s="27"/>
      <c r="G36" s="51"/>
      <c r="H36" s="50"/>
      <c r="I36" s="27"/>
    </row>
    <row r="37" spans="1:9" x14ac:dyDescent="0.25">
      <c r="A37" s="26"/>
      <c r="B37" s="27"/>
      <c r="C37" s="27"/>
      <c r="D37" s="27"/>
      <c r="E37" s="142" t="s">
        <v>329</v>
      </c>
      <c r="F37" s="142"/>
      <c r="G37" s="46">
        <f>SUM(G34:G35)</f>
        <v>0</v>
      </c>
      <c r="H37" s="27"/>
      <c r="I37" s="27"/>
    </row>
    <row r="38" spans="1:9" x14ac:dyDescent="0.25">
      <c r="A38" s="26"/>
      <c r="B38" s="27"/>
      <c r="C38" s="27"/>
      <c r="D38" s="27"/>
      <c r="E38" s="48"/>
      <c r="F38" s="48"/>
      <c r="G38" s="27"/>
      <c r="H38" s="27"/>
      <c r="I38" s="27"/>
    </row>
    <row r="39" spans="1:9" ht="15.75" thickBot="1" x14ac:dyDescent="0.3">
      <c r="A39" s="26"/>
      <c r="B39" s="32" t="s">
        <v>252</v>
      </c>
      <c r="C39" s="27"/>
      <c r="D39" s="27"/>
      <c r="E39" s="27"/>
      <c r="F39" s="27"/>
      <c r="G39" s="27"/>
      <c r="H39" s="27"/>
      <c r="I39" s="27"/>
    </row>
    <row r="40" spans="1:9" ht="30" x14ac:dyDescent="0.25">
      <c r="A40" s="33" t="s">
        <v>320</v>
      </c>
      <c r="B40" s="34" t="s">
        <v>321</v>
      </c>
      <c r="C40" s="35" t="s">
        <v>322</v>
      </c>
      <c r="D40" s="36" t="s">
        <v>323</v>
      </c>
      <c r="E40" s="33" t="s">
        <v>324</v>
      </c>
      <c r="F40" s="33" t="s">
        <v>325</v>
      </c>
      <c r="G40" s="37" t="s">
        <v>326</v>
      </c>
      <c r="H40" s="35" t="s">
        <v>317</v>
      </c>
      <c r="I40" s="38" t="s">
        <v>327</v>
      </c>
    </row>
    <row r="41" spans="1:9" x14ac:dyDescent="0.25">
      <c r="A41" s="39">
        <v>1</v>
      </c>
      <c r="B41" s="40"/>
      <c r="C41" s="41" t="s">
        <v>254</v>
      </c>
      <c r="D41" s="42" t="s">
        <v>328</v>
      </c>
      <c r="E41" s="42" t="s">
        <v>253</v>
      </c>
      <c r="F41" s="40"/>
      <c r="G41" s="43">
        <v>4512</v>
      </c>
      <c r="H41" s="44" t="s">
        <v>20</v>
      </c>
      <c r="I41" s="40"/>
    </row>
    <row r="42" spans="1:9" x14ac:dyDescent="0.25">
      <c r="A42" s="39">
        <v>2</v>
      </c>
      <c r="B42" s="40"/>
      <c r="C42" s="41" t="s">
        <v>274</v>
      </c>
      <c r="D42" s="42" t="s">
        <v>328</v>
      </c>
      <c r="E42" s="42" t="s">
        <v>253</v>
      </c>
      <c r="F42" s="40"/>
      <c r="G42" s="43">
        <v>2400</v>
      </c>
      <c r="H42" s="44" t="s">
        <v>117</v>
      </c>
      <c r="I42" s="40"/>
    </row>
    <row r="43" spans="1:9" x14ac:dyDescent="0.25">
      <c r="A43" s="39">
        <v>3</v>
      </c>
      <c r="B43" s="40"/>
      <c r="C43" s="41" t="s">
        <v>280</v>
      </c>
      <c r="D43" s="42" t="s">
        <v>328</v>
      </c>
      <c r="E43" s="42" t="s">
        <v>253</v>
      </c>
      <c r="F43" s="40"/>
      <c r="G43" s="43">
        <v>7025</v>
      </c>
      <c r="H43" s="44" t="s">
        <v>151</v>
      </c>
      <c r="I43" s="40"/>
    </row>
    <row r="44" spans="1:9" x14ac:dyDescent="0.25">
      <c r="A44" s="39">
        <v>4</v>
      </c>
      <c r="B44" s="40"/>
      <c r="C44" s="41" t="s">
        <v>297</v>
      </c>
      <c r="D44" s="42" t="s">
        <v>328</v>
      </c>
      <c r="E44" s="42" t="s">
        <v>253</v>
      </c>
      <c r="F44" s="40"/>
      <c r="G44" s="43">
        <v>2400</v>
      </c>
      <c r="H44" s="44" t="s">
        <v>251</v>
      </c>
      <c r="I44" s="40"/>
    </row>
    <row r="45" spans="1:9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x14ac:dyDescent="0.25">
      <c r="A46" s="26"/>
      <c r="B46" s="27"/>
      <c r="C46" s="27"/>
      <c r="D46" s="27"/>
      <c r="E46" s="142" t="s">
        <v>329</v>
      </c>
      <c r="F46" s="142"/>
      <c r="G46" s="46">
        <f>SUM(G41:G44)</f>
        <v>16337</v>
      </c>
      <c r="H46" s="47"/>
      <c r="I46" s="63"/>
    </row>
    <row r="47" spans="1:9" x14ac:dyDescent="0.25">
      <c r="A47" s="26"/>
      <c r="B47" s="27"/>
      <c r="C47" s="27"/>
      <c r="D47" s="27"/>
      <c r="E47" s="48"/>
      <c r="F47" s="48"/>
      <c r="G47" s="45"/>
      <c r="H47" s="27"/>
      <c r="I47" s="27"/>
    </row>
    <row r="48" spans="1:9" ht="15.75" thickBot="1" x14ac:dyDescent="0.3">
      <c r="A48" s="26"/>
      <c r="B48" s="32" t="s">
        <v>315</v>
      </c>
      <c r="C48" s="27"/>
      <c r="D48" s="27"/>
      <c r="E48" s="27"/>
      <c r="F48" s="27"/>
      <c r="G48" s="27"/>
      <c r="H48" s="27"/>
      <c r="I48" s="27"/>
    </row>
    <row r="49" spans="1:11" ht="30" x14ac:dyDescent="0.25">
      <c r="A49" s="33" t="s">
        <v>320</v>
      </c>
      <c r="B49" s="34" t="s">
        <v>321</v>
      </c>
      <c r="C49" s="35" t="s">
        <v>322</v>
      </c>
      <c r="D49" s="36" t="s">
        <v>323</v>
      </c>
      <c r="E49" s="33" t="s">
        <v>324</v>
      </c>
      <c r="F49" s="33" t="s">
        <v>325</v>
      </c>
      <c r="G49" s="37" t="s">
        <v>326</v>
      </c>
      <c r="H49" s="35" t="s">
        <v>317</v>
      </c>
      <c r="I49" s="38" t="s">
        <v>327</v>
      </c>
    </row>
    <row r="50" spans="1:11" x14ac:dyDescent="0.25">
      <c r="A50" s="39">
        <v>1</v>
      </c>
      <c r="B50" s="40"/>
      <c r="C50" s="41" t="s">
        <v>255</v>
      </c>
      <c r="D50" s="42" t="s">
        <v>328</v>
      </c>
      <c r="E50" s="42" t="s">
        <v>253</v>
      </c>
      <c r="F50" s="52"/>
      <c r="G50" s="43">
        <v>4375</v>
      </c>
      <c r="H50" s="44" t="s">
        <v>20</v>
      </c>
      <c r="I50" s="53"/>
    </row>
    <row r="51" spans="1:11" x14ac:dyDescent="0.25">
      <c r="A51" s="39">
        <v>2</v>
      </c>
      <c r="B51" s="40"/>
      <c r="C51" s="41" t="s">
        <v>271</v>
      </c>
      <c r="D51" s="42" t="s">
        <v>328</v>
      </c>
      <c r="E51" s="42" t="s">
        <v>253</v>
      </c>
      <c r="F51" s="52"/>
      <c r="G51" s="43">
        <v>6250</v>
      </c>
      <c r="H51" s="44" t="s">
        <v>81</v>
      </c>
      <c r="I51" s="53"/>
    </row>
    <row r="52" spans="1:11" x14ac:dyDescent="0.25">
      <c r="A52" s="39">
        <v>3</v>
      </c>
      <c r="B52" s="40"/>
      <c r="C52" s="41" t="s">
        <v>275</v>
      </c>
      <c r="D52" s="42" t="s">
        <v>328</v>
      </c>
      <c r="E52" s="42" t="s">
        <v>253</v>
      </c>
      <c r="F52" s="52"/>
      <c r="G52" s="43">
        <v>6592.5</v>
      </c>
      <c r="H52" s="44" t="s">
        <v>134</v>
      </c>
      <c r="I52" s="53"/>
    </row>
    <row r="53" spans="1:11" x14ac:dyDescent="0.25">
      <c r="A53" s="39">
        <v>4</v>
      </c>
      <c r="B53" s="40"/>
      <c r="C53" s="41" t="s">
        <v>281</v>
      </c>
      <c r="D53" s="42" t="s">
        <v>328</v>
      </c>
      <c r="E53" s="42" t="s">
        <v>282</v>
      </c>
      <c r="F53" s="52"/>
      <c r="G53" s="43">
        <v>6250</v>
      </c>
      <c r="H53" s="44" t="s">
        <v>158</v>
      </c>
      <c r="I53" s="53"/>
    </row>
    <row r="54" spans="1:11" x14ac:dyDescent="0.25">
      <c r="A54" s="39">
        <v>5</v>
      </c>
      <c r="B54" s="40"/>
      <c r="C54" s="41" t="s">
        <v>290</v>
      </c>
      <c r="D54" s="42" t="s">
        <v>328</v>
      </c>
      <c r="E54" s="42" t="s">
        <v>253</v>
      </c>
      <c r="F54" s="52"/>
      <c r="G54" s="43">
        <v>6250</v>
      </c>
      <c r="H54" s="25" t="s">
        <v>192</v>
      </c>
      <c r="I54" s="53"/>
    </row>
    <row r="55" spans="1:11" x14ac:dyDescent="0.25">
      <c r="A55" s="26"/>
      <c r="B55" s="27"/>
      <c r="C55" s="54"/>
      <c r="D55" s="50"/>
      <c r="E55" s="50"/>
      <c r="F55" s="27"/>
      <c r="G55" s="51"/>
      <c r="H55" s="55"/>
      <c r="I55" s="27"/>
    </row>
    <row r="56" spans="1:11" x14ac:dyDescent="0.25">
      <c r="E56" s="141" t="s">
        <v>329</v>
      </c>
      <c r="F56" s="141"/>
      <c r="G56" s="46">
        <f>SUM(G50:G54)</f>
        <v>29717.5</v>
      </c>
      <c r="H56" s="64"/>
    </row>
    <row r="57" spans="1:11" x14ac:dyDescent="0.25">
      <c r="A57" s="26"/>
      <c r="B57" s="27"/>
      <c r="C57" s="27"/>
      <c r="D57" s="27"/>
      <c r="E57" s="48"/>
      <c r="F57" s="48"/>
      <c r="G57" s="45"/>
      <c r="H57" s="27"/>
      <c r="I57" s="27"/>
    </row>
    <row r="58" spans="1:11" x14ac:dyDescent="0.25">
      <c r="E58" s="48"/>
      <c r="F58" s="48"/>
      <c r="G58" s="45"/>
      <c r="K58" s="57"/>
    </row>
    <row r="59" spans="1:11" x14ac:dyDescent="0.25">
      <c r="E59" s="48"/>
      <c r="F59" s="48"/>
      <c r="G59" s="45"/>
      <c r="K59" s="57"/>
    </row>
    <row r="61" spans="1:11" x14ac:dyDescent="0.25">
      <c r="E61" s="48"/>
      <c r="F61" s="48"/>
    </row>
    <row r="63" spans="1:11" ht="15.75" thickBot="1" x14ac:dyDescent="0.3">
      <c r="B63" s="32" t="s">
        <v>257</v>
      </c>
    </row>
    <row r="64" spans="1:11" ht="30" x14ac:dyDescent="0.25">
      <c r="A64" s="33" t="s">
        <v>320</v>
      </c>
      <c r="B64" s="34" t="s">
        <v>321</v>
      </c>
      <c r="C64" s="35" t="s">
        <v>322</v>
      </c>
      <c r="D64" s="36" t="s">
        <v>323</v>
      </c>
      <c r="E64" s="33" t="s">
        <v>324</v>
      </c>
      <c r="F64" s="33" t="s">
        <v>325</v>
      </c>
      <c r="G64" s="37" t="s">
        <v>326</v>
      </c>
      <c r="H64" s="35" t="s">
        <v>317</v>
      </c>
      <c r="I64" s="38" t="s">
        <v>327</v>
      </c>
      <c r="K64" s="57"/>
    </row>
    <row r="65" spans="1:11" x14ac:dyDescent="0.25">
      <c r="A65" s="39">
        <v>1</v>
      </c>
      <c r="B65" s="58"/>
      <c r="C65" s="41" t="s">
        <v>260</v>
      </c>
      <c r="D65" s="42" t="s">
        <v>328</v>
      </c>
      <c r="E65" s="41" t="s">
        <v>259</v>
      </c>
      <c r="F65" s="59"/>
      <c r="G65" s="43">
        <v>4356.25</v>
      </c>
      <c r="H65" s="44" t="s">
        <v>20</v>
      </c>
      <c r="I65" s="58"/>
      <c r="K65" s="57"/>
    </row>
    <row r="66" spans="1:11" x14ac:dyDescent="0.25">
      <c r="A66" s="39">
        <v>2</v>
      </c>
      <c r="B66" s="40"/>
      <c r="C66" s="41" t="s">
        <v>260</v>
      </c>
      <c r="D66" s="42" t="s">
        <v>328</v>
      </c>
      <c r="E66" s="41" t="s">
        <v>259</v>
      </c>
      <c r="F66" s="40"/>
      <c r="G66" s="43">
        <v>768.75</v>
      </c>
      <c r="H66" s="44" t="s">
        <v>20</v>
      </c>
      <c r="I66" s="40"/>
    </row>
    <row r="68" spans="1:11" x14ac:dyDescent="0.25">
      <c r="E68" s="142" t="s">
        <v>329</v>
      </c>
      <c r="F68" s="142"/>
      <c r="G68" s="46">
        <f>SUM(G65:G66)</f>
        <v>5125</v>
      </c>
      <c r="H68" s="64"/>
    </row>
    <row r="69" spans="1:11" x14ac:dyDescent="0.25">
      <c r="E69" s="48"/>
      <c r="F69" s="48"/>
      <c r="G69" s="27"/>
    </row>
    <row r="70" spans="1:11" ht="15.75" thickBot="1" x14ac:dyDescent="0.3">
      <c r="B70" s="32" t="s">
        <v>258</v>
      </c>
    </row>
    <row r="71" spans="1:11" ht="30" x14ac:dyDescent="0.25">
      <c r="A71" s="33" t="s">
        <v>320</v>
      </c>
      <c r="B71" s="34" t="s">
        <v>321</v>
      </c>
      <c r="C71" s="35" t="s">
        <v>322</v>
      </c>
      <c r="D71" s="36" t="s">
        <v>323</v>
      </c>
      <c r="E71" s="33" t="s">
        <v>324</v>
      </c>
      <c r="F71" s="33" t="s">
        <v>325</v>
      </c>
      <c r="G71" s="37" t="s">
        <v>326</v>
      </c>
      <c r="H71" s="35" t="s">
        <v>317</v>
      </c>
      <c r="I71" s="38" t="s">
        <v>327</v>
      </c>
      <c r="K71" s="57"/>
    </row>
    <row r="72" spans="1:11" x14ac:dyDescent="0.25">
      <c r="A72" s="39">
        <v>1</v>
      </c>
      <c r="B72" s="58"/>
      <c r="C72" s="41" t="s">
        <v>261</v>
      </c>
      <c r="D72" s="42" t="s">
        <v>328</v>
      </c>
      <c r="E72" s="41" t="s">
        <v>253</v>
      </c>
      <c r="F72" s="59"/>
      <c r="G72" s="43">
        <v>846</v>
      </c>
      <c r="H72" s="44" t="s">
        <v>20</v>
      </c>
      <c r="I72" s="58"/>
      <c r="K72" s="57"/>
    </row>
    <row r="73" spans="1:11" x14ac:dyDescent="0.25">
      <c r="A73" s="39">
        <v>2</v>
      </c>
      <c r="B73" s="58"/>
      <c r="C73" s="41" t="s">
        <v>261</v>
      </c>
      <c r="D73" s="42" t="s">
        <v>328</v>
      </c>
      <c r="E73" s="41" t="s">
        <v>253</v>
      </c>
      <c r="F73" s="40"/>
      <c r="G73" s="43">
        <v>3384</v>
      </c>
      <c r="H73" s="44" t="s">
        <v>20</v>
      </c>
      <c r="I73" s="40"/>
    </row>
    <row r="74" spans="1:11" x14ac:dyDescent="0.25">
      <c r="A74" s="39">
        <v>3</v>
      </c>
      <c r="B74" s="58"/>
      <c r="C74" s="41" t="s">
        <v>270</v>
      </c>
      <c r="D74" s="42" t="s">
        <v>328</v>
      </c>
      <c r="E74" s="41" t="s">
        <v>253</v>
      </c>
      <c r="F74" s="40"/>
      <c r="G74" s="43">
        <v>846</v>
      </c>
      <c r="H74" s="44" t="s">
        <v>56</v>
      </c>
      <c r="I74" s="40"/>
    </row>
    <row r="75" spans="1:11" x14ac:dyDescent="0.25">
      <c r="A75" s="39">
        <v>4</v>
      </c>
      <c r="B75" s="58"/>
      <c r="C75" s="41" t="s">
        <v>270</v>
      </c>
      <c r="D75" s="42" t="s">
        <v>328</v>
      </c>
      <c r="E75" s="41" t="s">
        <v>253</v>
      </c>
      <c r="F75" s="40"/>
      <c r="G75" s="43">
        <v>3384</v>
      </c>
      <c r="H75" s="44" t="s">
        <v>56</v>
      </c>
      <c r="I75" s="40"/>
    </row>
    <row r="76" spans="1:11" x14ac:dyDescent="0.25">
      <c r="A76" s="39">
        <v>5</v>
      </c>
      <c r="B76" s="58"/>
      <c r="C76" s="41" t="s">
        <v>276</v>
      </c>
      <c r="D76" s="42" t="s">
        <v>328</v>
      </c>
      <c r="E76" s="41" t="s">
        <v>267</v>
      </c>
      <c r="F76" s="40"/>
      <c r="G76" s="43">
        <v>2555</v>
      </c>
      <c r="H76" s="44" t="s">
        <v>141</v>
      </c>
      <c r="I76" s="40"/>
    </row>
    <row r="77" spans="1:11" x14ac:dyDescent="0.25">
      <c r="A77" s="39">
        <v>6</v>
      </c>
      <c r="B77" s="58"/>
      <c r="C77" s="41" t="s">
        <v>292</v>
      </c>
      <c r="D77" s="42" t="s">
        <v>328</v>
      </c>
      <c r="E77" s="41" t="s">
        <v>253</v>
      </c>
      <c r="F77" s="40"/>
      <c r="G77" s="43">
        <v>4805</v>
      </c>
      <c r="H77" s="25" t="s">
        <v>197</v>
      </c>
      <c r="I77" s="40"/>
    </row>
    <row r="79" spans="1:11" x14ac:dyDescent="0.25">
      <c r="E79" s="142" t="s">
        <v>329</v>
      </c>
      <c r="F79" s="142"/>
      <c r="G79" s="46">
        <f>SUM(G72:G77)</f>
        <v>15820</v>
      </c>
      <c r="H79" s="64"/>
    </row>
    <row r="80" spans="1:11" x14ac:dyDescent="0.25">
      <c r="E80" s="48"/>
      <c r="F80" s="48"/>
      <c r="G80" s="27"/>
    </row>
    <row r="81" spans="1:11" x14ac:dyDescent="0.25">
      <c r="E81" s="48"/>
      <c r="F81" s="48"/>
      <c r="G81" s="27"/>
    </row>
    <row r="82" spans="1:11" x14ac:dyDescent="0.25">
      <c r="E82" s="48"/>
      <c r="F82" s="48"/>
      <c r="G82" s="27"/>
    </row>
    <row r="83" spans="1:11" x14ac:dyDescent="0.25">
      <c r="E83" s="48"/>
      <c r="F83" s="48"/>
      <c r="G83" s="27"/>
    </row>
    <row r="84" spans="1:11" x14ac:dyDescent="0.25">
      <c r="E84" s="48"/>
      <c r="F84" s="48"/>
      <c r="G84" s="27"/>
    </row>
    <row r="85" spans="1:11" ht="15.75" thickBot="1" x14ac:dyDescent="0.3">
      <c r="B85" s="32" t="s">
        <v>331</v>
      </c>
    </row>
    <row r="86" spans="1:11" ht="30" x14ac:dyDescent="0.25">
      <c r="A86" s="33" t="s">
        <v>320</v>
      </c>
      <c r="B86" s="34" t="s">
        <v>321</v>
      </c>
      <c r="C86" s="35" t="s">
        <v>322</v>
      </c>
      <c r="D86" s="36" t="s">
        <v>323</v>
      </c>
      <c r="E86" s="33" t="s">
        <v>324</v>
      </c>
      <c r="F86" s="33" t="s">
        <v>325</v>
      </c>
      <c r="G86" s="37" t="s">
        <v>326</v>
      </c>
      <c r="H86" s="35" t="s">
        <v>317</v>
      </c>
      <c r="I86" s="38" t="s">
        <v>327</v>
      </c>
      <c r="K86" s="57"/>
    </row>
    <row r="87" spans="1:11" x14ac:dyDescent="0.25">
      <c r="A87" s="39">
        <v>1</v>
      </c>
      <c r="B87" s="58"/>
      <c r="C87" s="41"/>
      <c r="D87" s="42" t="s">
        <v>328</v>
      </c>
      <c r="E87" s="41" t="s">
        <v>253</v>
      </c>
      <c r="F87" s="59"/>
      <c r="G87" s="43">
        <v>6500</v>
      </c>
      <c r="H87" s="44"/>
      <c r="I87" s="58"/>
      <c r="K87" s="57"/>
    </row>
    <row r="88" spans="1:11" x14ac:dyDescent="0.25">
      <c r="A88" s="39">
        <v>2</v>
      </c>
      <c r="B88" s="58"/>
      <c r="C88" s="41"/>
      <c r="D88" s="42" t="s">
        <v>328</v>
      </c>
      <c r="E88" s="41" t="s">
        <v>253</v>
      </c>
      <c r="F88" s="40"/>
      <c r="G88" s="43">
        <v>4512</v>
      </c>
      <c r="H88" s="44" t="s">
        <v>20</v>
      </c>
      <c r="I88" s="40"/>
    </row>
    <row r="89" spans="1:11" x14ac:dyDescent="0.25">
      <c r="E89" s="60"/>
      <c r="F89" s="60"/>
      <c r="G89" s="45"/>
    </row>
    <row r="90" spans="1:11" x14ac:dyDescent="0.25">
      <c r="E90" s="142" t="s">
        <v>329</v>
      </c>
      <c r="F90" s="142"/>
      <c r="G90" s="46">
        <f>SUM(G87:G88)</f>
        <v>11012</v>
      </c>
    </row>
    <row r="91" spans="1:11" x14ac:dyDescent="0.25">
      <c r="E91" s="60"/>
      <c r="F91" s="48"/>
      <c r="G91" s="48"/>
    </row>
    <row r="92" spans="1:11" x14ac:dyDescent="0.25">
      <c r="E92" s="60"/>
      <c r="F92" s="48"/>
      <c r="G92" s="48"/>
    </row>
    <row r="93" spans="1:11" x14ac:dyDescent="0.25">
      <c r="E93" s="60"/>
      <c r="F93" s="48"/>
      <c r="G93" s="48"/>
    </row>
    <row r="94" spans="1:11" ht="15.75" thickBot="1" x14ac:dyDescent="0.3">
      <c r="A94" s="26"/>
      <c r="B94" s="32" t="s">
        <v>332</v>
      </c>
      <c r="C94" s="27"/>
      <c r="D94" s="27"/>
      <c r="E94" s="27"/>
      <c r="F94" s="27"/>
      <c r="G94" s="27"/>
      <c r="H94" s="27"/>
      <c r="I94" s="27"/>
    </row>
    <row r="95" spans="1:11" ht="30" x14ac:dyDescent="0.25">
      <c r="A95" s="33" t="s">
        <v>320</v>
      </c>
      <c r="B95" s="34" t="s">
        <v>321</v>
      </c>
      <c r="C95" s="35" t="s">
        <v>322</v>
      </c>
      <c r="D95" s="36" t="s">
        <v>323</v>
      </c>
      <c r="E95" s="33" t="s">
        <v>324</v>
      </c>
      <c r="F95" s="33" t="s">
        <v>325</v>
      </c>
      <c r="G95" s="37" t="s">
        <v>326</v>
      </c>
      <c r="H95" s="35" t="s">
        <v>317</v>
      </c>
      <c r="I95" s="38" t="s">
        <v>327</v>
      </c>
    </row>
    <row r="96" spans="1:11" x14ac:dyDescent="0.25">
      <c r="A96" s="39">
        <v>1</v>
      </c>
      <c r="B96" s="40"/>
      <c r="C96" s="41"/>
      <c r="D96" s="42" t="s">
        <v>328</v>
      </c>
      <c r="E96" s="41"/>
      <c r="F96" s="52"/>
      <c r="G96" s="43"/>
      <c r="H96" s="44"/>
      <c r="I96" s="53"/>
    </row>
    <row r="97" spans="1:9" x14ac:dyDescent="0.25">
      <c r="A97" s="39">
        <v>2</v>
      </c>
      <c r="B97" s="40"/>
      <c r="C97" s="41"/>
      <c r="D97" s="42" t="s">
        <v>328</v>
      </c>
      <c r="E97" s="41"/>
      <c r="F97" s="52"/>
      <c r="G97" s="43"/>
      <c r="H97" s="44"/>
      <c r="I97" s="53"/>
    </row>
    <row r="98" spans="1:9" x14ac:dyDescent="0.25">
      <c r="A98" s="39">
        <v>3</v>
      </c>
      <c r="B98" s="40"/>
      <c r="C98" s="41"/>
      <c r="D98" s="42" t="s">
        <v>328</v>
      </c>
      <c r="E98" s="41"/>
      <c r="F98" s="52"/>
      <c r="G98" s="43"/>
      <c r="H98" s="44"/>
      <c r="I98" s="53"/>
    </row>
    <row r="99" spans="1:9" x14ac:dyDescent="0.25">
      <c r="E99" s="60"/>
      <c r="F99" s="60"/>
      <c r="G99" s="45"/>
    </row>
    <row r="100" spans="1:9" x14ac:dyDescent="0.25">
      <c r="E100" s="141" t="s">
        <v>329</v>
      </c>
      <c r="F100" s="141"/>
      <c r="G100" s="46">
        <f>SUM(G96:G98)</f>
        <v>0</v>
      </c>
    </row>
    <row r="101" spans="1:9" x14ac:dyDescent="0.25">
      <c r="E101" s="60"/>
      <c r="F101" s="60"/>
    </row>
    <row r="102" spans="1:9" x14ac:dyDescent="0.25">
      <c r="E102" s="60"/>
      <c r="F102" s="60"/>
    </row>
    <row r="103" spans="1:9" ht="15.75" thickBot="1" x14ac:dyDescent="0.3">
      <c r="B103" s="32" t="s">
        <v>263</v>
      </c>
      <c r="E103" s="60"/>
      <c r="F103" s="60"/>
    </row>
    <row r="104" spans="1:9" ht="30" x14ac:dyDescent="0.25">
      <c r="A104" s="33" t="s">
        <v>320</v>
      </c>
      <c r="B104" s="34" t="s">
        <v>321</v>
      </c>
      <c r="C104" s="35" t="s">
        <v>322</v>
      </c>
      <c r="D104" s="36" t="s">
        <v>323</v>
      </c>
      <c r="E104" s="33" t="s">
        <v>324</v>
      </c>
      <c r="F104" s="33" t="s">
        <v>325</v>
      </c>
      <c r="G104" s="37" t="s">
        <v>326</v>
      </c>
      <c r="H104" s="35" t="s">
        <v>317</v>
      </c>
      <c r="I104" s="38" t="s">
        <v>327</v>
      </c>
    </row>
    <row r="105" spans="1:9" x14ac:dyDescent="0.25">
      <c r="A105" s="39">
        <v>1</v>
      </c>
      <c r="B105" s="40"/>
      <c r="C105" s="41" t="s">
        <v>262</v>
      </c>
      <c r="D105" s="42" t="s">
        <v>328</v>
      </c>
      <c r="E105" s="42" t="s">
        <v>253</v>
      </c>
      <c r="F105" s="52"/>
      <c r="G105" s="43">
        <v>4230</v>
      </c>
      <c r="H105" s="44" t="s">
        <v>56</v>
      </c>
      <c r="I105" s="53"/>
    </row>
    <row r="106" spans="1:9" x14ac:dyDescent="0.25">
      <c r="A106" s="39">
        <v>2</v>
      </c>
      <c r="B106" s="40"/>
      <c r="C106" s="41" t="s">
        <v>283</v>
      </c>
      <c r="D106" s="42" t="s">
        <v>328</v>
      </c>
      <c r="E106" s="42" t="s">
        <v>253</v>
      </c>
      <c r="F106" s="52"/>
      <c r="G106" s="43">
        <v>2700</v>
      </c>
      <c r="H106" s="44" t="s">
        <v>81</v>
      </c>
      <c r="I106" s="53"/>
    </row>
    <row r="107" spans="1:9" x14ac:dyDescent="0.25">
      <c r="A107" s="39">
        <v>3</v>
      </c>
      <c r="B107" s="40"/>
      <c r="C107" s="41" t="s">
        <v>293</v>
      </c>
      <c r="D107" s="42" t="s">
        <v>328</v>
      </c>
      <c r="E107" s="42" t="s">
        <v>259</v>
      </c>
      <c r="F107" s="52"/>
      <c r="G107" s="43">
        <v>6735</v>
      </c>
      <c r="H107" s="65" t="s">
        <v>170</v>
      </c>
      <c r="I107" s="53"/>
    </row>
    <row r="108" spans="1:9" x14ac:dyDescent="0.25">
      <c r="E108" s="60"/>
      <c r="F108" s="60"/>
      <c r="G108" s="45"/>
    </row>
    <row r="109" spans="1:9" x14ac:dyDescent="0.25">
      <c r="E109" s="141" t="s">
        <v>329</v>
      </c>
      <c r="F109" s="141"/>
      <c r="G109" s="46">
        <f>SUM(G105:G107)</f>
        <v>13665</v>
      </c>
      <c r="H109" s="64"/>
    </row>
    <row r="110" spans="1:9" x14ac:dyDescent="0.25">
      <c r="E110" s="60"/>
      <c r="F110" s="60"/>
      <c r="G110" s="45"/>
    </row>
    <row r="111" spans="1:9" x14ac:dyDescent="0.25">
      <c r="E111" s="60"/>
      <c r="F111" s="60"/>
      <c r="G111" s="45"/>
    </row>
    <row r="112" spans="1:9" x14ac:dyDescent="0.25">
      <c r="E112" s="60"/>
      <c r="F112" s="60"/>
      <c r="G112" s="45"/>
    </row>
    <row r="113" spans="1:9" x14ac:dyDescent="0.25">
      <c r="E113" s="60"/>
      <c r="F113" s="60"/>
      <c r="G113" s="45"/>
    </row>
    <row r="114" spans="1:9" x14ac:dyDescent="0.25">
      <c r="E114" s="60"/>
      <c r="F114" s="60"/>
      <c r="G114" s="45"/>
    </row>
    <row r="115" spans="1:9" ht="15.75" thickBot="1" x14ac:dyDescent="0.3">
      <c r="A115" s="26"/>
      <c r="B115" s="32" t="s">
        <v>279</v>
      </c>
      <c r="C115" s="27"/>
      <c r="D115" s="27"/>
      <c r="E115" s="27"/>
      <c r="F115" s="27"/>
      <c r="G115" s="27"/>
      <c r="H115" s="27"/>
      <c r="I115" s="27"/>
    </row>
    <row r="116" spans="1:9" ht="30" x14ac:dyDescent="0.25">
      <c r="A116" s="33" t="s">
        <v>320</v>
      </c>
      <c r="B116" s="34" t="s">
        <v>321</v>
      </c>
      <c r="C116" s="35" t="s">
        <v>322</v>
      </c>
      <c r="D116" s="36" t="s">
        <v>323</v>
      </c>
      <c r="E116" s="33" t="s">
        <v>324</v>
      </c>
      <c r="F116" s="33" t="s">
        <v>325</v>
      </c>
      <c r="G116" s="37" t="s">
        <v>326</v>
      </c>
      <c r="H116" s="35" t="s">
        <v>317</v>
      </c>
      <c r="I116" s="38" t="s">
        <v>327</v>
      </c>
    </row>
    <row r="117" spans="1:9" x14ac:dyDescent="0.25">
      <c r="A117" s="39">
        <v>1</v>
      </c>
      <c r="B117" s="40"/>
      <c r="C117" s="41" t="s">
        <v>278</v>
      </c>
      <c r="D117" s="42" t="s">
        <v>328</v>
      </c>
      <c r="E117" s="41" t="s">
        <v>253</v>
      </c>
      <c r="F117" s="40"/>
      <c r="G117" s="43">
        <v>4717.5</v>
      </c>
      <c r="H117" s="44" t="s">
        <v>146</v>
      </c>
      <c r="I117" s="53"/>
    </row>
    <row r="118" spans="1:9" x14ac:dyDescent="0.25">
      <c r="A118" s="39">
        <v>2</v>
      </c>
      <c r="B118" s="58"/>
      <c r="C118" s="41" t="s">
        <v>299</v>
      </c>
      <c r="D118" s="42" t="s">
        <v>328</v>
      </c>
      <c r="E118" s="41" t="s">
        <v>253</v>
      </c>
      <c r="F118" s="59"/>
      <c r="G118" s="43">
        <v>6250</v>
      </c>
      <c r="H118" s="25" t="s">
        <v>237</v>
      </c>
      <c r="I118" s="53"/>
    </row>
    <row r="119" spans="1:9" x14ac:dyDescent="0.25">
      <c r="E119" s="60"/>
      <c r="F119" s="60"/>
      <c r="G119" s="45"/>
    </row>
    <row r="120" spans="1:9" x14ac:dyDescent="0.25">
      <c r="E120" s="141" t="s">
        <v>329</v>
      </c>
      <c r="F120" s="141"/>
      <c r="G120" s="46">
        <f>SUM(G117:G118)</f>
        <v>10967.5</v>
      </c>
      <c r="H120" s="64"/>
    </row>
    <row r="121" spans="1:9" x14ac:dyDescent="0.25">
      <c r="E121" s="60"/>
      <c r="F121" s="60"/>
      <c r="G121" s="45"/>
    </row>
    <row r="122" spans="1:9" x14ac:dyDescent="0.25">
      <c r="E122" s="60"/>
      <c r="F122" s="60"/>
      <c r="G122" s="45"/>
    </row>
    <row r="123" spans="1:9" x14ac:dyDescent="0.25">
      <c r="E123" s="60"/>
      <c r="F123" s="60"/>
      <c r="G123" s="45"/>
    </row>
    <row r="124" spans="1:9" x14ac:dyDescent="0.25">
      <c r="E124" s="60"/>
      <c r="F124" s="60"/>
      <c r="G124" s="45"/>
    </row>
    <row r="125" spans="1:9" ht="15.75" thickBot="1" x14ac:dyDescent="0.3">
      <c r="A125" s="26"/>
      <c r="B125" s="32" t="s">
        <v>333</v>
      </c>
      <c r="C125" s="27"/>
      <c r="D125" s="27"/>
      <c r="E125" s="27"/>
      <c r="F125" s="27"/>
      <c r="G125" s="27"/>
      <c r="H125" s="27"/>
      <c r="I125" s="27"/>
    </row>
    <row r="126" spans="1:9" ht="30" x14ac:dyDescent="0.25">
      <c r="A126" s="33" t="s">
        <v>320</v>
      </c>
      <c r="B126" s="34" t="s">
        <v>321</v>
      </c>
      <c r="C126" s="35" t="s">
        <v>322</v>
      </c>
      <c r="D126" s="36" t="s">
        <v>323</v>
      </c>
      <c r="E126" s="33" t="s">
        <v>324</v>
      </c>
      <c r="F126" s="33" t="s">
        <v>325</v>
      </c>
      <c r="G126" s="37" t="s">
        <v>326</v>
      </c>
      <c r="H126" s="35" t="s">
        <v>317</v>
      </c>
      <c r="I126" s="38" t="s">
        <v>327</v>
      </c>
    </row>
    <row r="127" spans="1:9" x14ac:dyDescent="0.25">
      <c r="A127" s="39">
        <v>1</v>
      </c>
      <c r="B127" s="40"/>
      <c r="C127" s="41" t="s">
        <v>287</v>
      </c>
      <c r="D127" s="42" t="s">
        <v>328</v>
      </c>
      <c r="E127" s="40" t="s">
        <v>253</v>
      </c>
      <c r="F127" s="40"/>
      <c r="G127" s="43" t="s">
        <v>178</v>
      </c>
      <c r="H127" s="44" t="s">
        <v>170</v>
      </c>
      <c r="I127" s="53"/>
    </row>
    <row r="128" spans="1:9" x14ac:dyDescent="0.25">
      <c r="A128" s="39">
        <v>2</v>
      </c>
      <c r="B128" s="40"/>
      <c r="C128" s="41" t="s">
        <v>287</v>
      </c>
      <c r="D128" s="42" t="s">
        <v>328</v>
      </c>
      <c r="E128" s="40" t="s">
        <v>288</v>
      </c>
      <c r="F128" s="40"/>
      <c r="G128" s="43" t="s">
        <v>182</v>
      </c>
      <c r="H128" s="44" t="s">
        <v>170</v>
      </c>
      <c r="I128" s="53"/>
    </row>
    <row r="129" spans="5:7" x14ac:dyDescent="0.25">
      <c r="E129" s="60"/>
      <c r="F129" s="60"/>
      <c r="G129" s="45"/>
    </row>
    <row r="130" spans="5:7" x14ac:dyDescent="0.25">
      <c r="E130" s="141" t="s">
        <v>329</v>
      </c>
      <c r="F130" s="141"/>
      <c r="G130" s="46">
        <f>+G127+G128</f>
        <v>4713</v>
      </c>
    </row>
    <row r="131" spans="5:7" x14ac:dyDescent="0.25">
      <c r="E131" s="60"/>
      <c r="F131" s="60"/>
      <c r="G131" s="45"/>
    </row>
    <row r="132" spans="5:7" x14ac:dyDescent="0.25">
      <c r="E132" s="60"/>
      <c r="F132" s="60"/>
      <c r="G132" s="45"/>
    </row>
    <row r="133" spans="5:7" x14ac:dyDescent="0.25">
      <c r="G133" s="57"/>
    </row>
    <row r="135" spans="5:7" x14ac:dyDescent="0.25">
      <c r="G135" s="57">
        <f>+G16+G27+G37+G46+G56+G68+G79+G100+G109+G120+G130+G90</f>
        <v>166428</v>
      </c>
    </row>
    <row r="137" spans="5:7" x14ac:dyDescent="0.25">
      <c r="G137" s="57">
        <v>166428.01999999999</v>
      </c>
    </row>
    <row r="138" spans="5:7" x14ac:dyDescent="0.25">
      <c r="G138" s="57">
        <f>G137-G135</f>
        <v>1.9999999989522621E-2</v>
      </c>
    </row>
    <row r="140" spans="5:7" x14ac:dyDescent="0.25">
      <c r="G140" s="57"/>
    </row>
    <row r="142" spans="5:7" x14ac:dyDescent="0.25">
      <c r="G142" s="57"/>
    </row>
  </sheetData>
  <mergeCells count="12">
    <mergeCell ref="E130:F130"/>
    <mergeCell ref="E16:F16"/>
    <mergeCell ref="E27:F27"/>
    <mergeCell ref="E37:F37"/>
    <mergeCell ref="E46:F46"/>
    <mergeCell ref="E56:F56"/>
    <mergeCell ref="E68:F68"/>
    <mergeCell ref="E90:F90"/>
    <mergeCell ref="E79:F79"/>
    <mergeCell ref="E100:F100"/>
    <mergeCell ref="E109:F109"/>
    <mergeCell ref="E120:F1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  (2)</vt:lpstr>
      <vt:lpstr>GTO</vt:lpstr>
      <vt:lpstr>DATOS ALUMNOS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2024-06-04T22:30:30Z</dcterms:created>
  <dcterms:modified xsi:type="dcterms:W3CDTF">2024-07-10T19:11:35Z</dcterms:modified>
</cp:coreProperties>
</file>