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4240" windowHeight="13140"/>
  </bookViews>
  <sheets>
    <sheet name="ANALISIS  (2)" sheetId="3" r:id="rId1"/>
    <sheet name="DATOS ALUMNOS" sheetId="2" r:id="rId2"/>
    <sheet name="GTO" sheetId="1" r:id="rId3"/>
  </sheets>
  <definedNames>
    <definedName name="_xlnm._FilterDatabase" localSheetId="2" hidden="1">GTO!$A$1:$T$25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3" l="1"/>
  <c r="G134" i="2"/>
  <c r="M15" i="3"/>
  <c r="C167" i="3"/>
  <c r="C166" i="3"/>
  <c r="G129" i="2"/>
  <c r="G120" i="2"/>
  <c r="C305" i="3" s="1"/>
  <c r="C306" i="3" s="1"/>
  <c r="G109" i="2"/>
  <c r="C130" i="3" s="1"/>
  <c r="C131" i="3" s="1"/>
  <c r="M14" i="3" s="1"/>
  <c r="G91" i="2" l="1"/>
  <c r="C270" i="3" s="1"/>
  <c r="C271" i="3" s="1"/>
  <c r="M17" i="3" s="1"/>
  <c r="G81" i="2"/>
  <c r="C59" i="3" s="1"/>
  <c r="C60" i="3" s="1"/>
  <c r="G69" i="2"/>
  <c r="M9" i="3" s="1"/>
  <c r="G57" i="2" l="1"/>
  <c r="C234" i="3" s="1"/>
  <c r="C235" i="3" s="1"/>
  <c r="C91" i="3"/>
  <c r="G46" i="2"/>
  <c r="C94" i="3" s="1"/>
  <c r="C95" i="3" s="1"/>
  <c r="G39" i="2"/>
  <c r="M8" i="3" s="1"/>
  <c r="G32" i="2" l="1"/>
  <c r="C201" i="3" s="1"/>
  <c r="C202" i="3" s="1"/>
  <c r="G23" i="2"/>
  <c r="C23" i="3" s="1"/>
  <c r="C24" i="3" s="1"/>
  <c r="M11" i="3" s="1"/>
  <c r="G13" i="2"/>
  <c r="M7" i="3" s="1"/>
  <c r="C307" i="3" l="1"/>
  <c r="C302" i="3"/>
  <c r="C272" i="3"/>
  <c r="C267" i="3"/>
  <c r="C236" i="3"/>
  <c r="C231" i="3"/>
  <c r="C198" i="3"/>
  <c r="C168" i="3"/>
  <c r="C163" i="3"/>
  <c r="C132" i="3"/>
  <c r="C127" i="3"/>
  <c r="C96" i="3"/>
  <c r="C61" i="3"/>
  <c r="C56" i="3"/>
  <c r="C25" i="3"/>
  <c r="C20" i="3"/>
  <c r="G101" i="2"/>
  <c r="G137" i="2" s="1"/>
  <c r="J309" i="3" l="1"/>
  <c r="C273" i="3"/>
  <c r="C274" i="3" s="1"/>
  <c r="C26" i="3"/>
  <c r="C27" i="3" s="1"/>
  <c r="C169" i="3"/>
  <c r="C170" i="3" s="1"/>
  <c r="C308" i="3"/>
  <c r="C309" i="3" s="1"/>
  <c r="M18" i="3" s="1"/>
  <c r="C133" i="3"/>
  <c r="C134" i="3" s="1"/>
  <c r="C62" i="3"/>
  <c r="C63" i="3" s="1"/>
  <c r="M12" i="3" s="1"/>
  <c r="C203" i="3"/>
  <c r="C97" i="3"/>
  <c r="C98" i="3" s="1"/>
  <c r="M13" i="3" s="1"/>
  <c r="C237" i="3"/>
  <c r="C238" i="3" s="1"/>
  <c r="M19" i="3" s="1"/>
  <c r="C204" i="3" l="1"/>
  <c r="C205" i="3" s="1"/>
  <c r="M16" i="3" s="1"/>
  <c r="M23" i="3" s="1"/>
  <c r="L28" i="3" s="1"/>
  <c r="L29" i="3" s="1"/>
  <c r="L30" i="3" s="1"/>
  <c r="J308" i="3" l="1"/>
  <c r="N47" i="1" l="1"/>
  <c r="H27" i="1"/>
  <c r="N50" i="1" s="1"/>
</calcChain>
</file>

<file path=xl/comments1.xml><?xml version="1.0" encoding="utf-8"?>
<comments xmlns="http://schemas.openxmlformats.org/spreadsheetml/2006/main">
  <authors>
    <author>90957229</author>
  </authors>
  <commentList>
    <comment ref="H1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<sst xmlns="http://schemas.openxmlformats.org/spreadsheetml/2006/main" count="1369" uniqueCount="409">
  <si>
    <t>SOLO PEGAR LINEAS QUE INICIEN CON 03 EN LA ZONA DE COLOR AZUL</t>
  </si>
  <si>
    <t>TIPO DE REGISTRO</t>
  </si>
  <si>
    <t>REFERENCIA DEL MOVIMIENTO</t>
  </si>
  <si>
    <t>FECHA DE OPERACIÓN DEL MOVIMIENTO</t>
  </si>
  <si>
    <t>IMPORTE DEL MOVIMIENTO (ENTEROS)</t>
  </si>
  <si>
    <t>IMORTE DEL MOVIMIENTO (DECIMALES)</t>
  </si>
  <si>
    <t xml:space="preserve">IMPORTE TOTAL DEL MOVIMIENTO </t>
  </si>
  <si>
    <t>SUBCLAVE  DEL DOCUMENTO OPERADOR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</si>
  <si>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</si>
  <si>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</si>
  <si>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</si>
  <si>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</si>
  <si>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</si>
  <si>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</si>
  <si>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</si>
  <si>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 xml:space="preserve">0384000024060320240603000000000038250084085900782244116506000003819233GTO                       000024060300000000000026674686      </t>
  </si>
  <si>
    <t>03</t>
  </si>
  <si>
    <t>84</t>
  </si>
  <si>
    <t>0000240603</t>
  </si>
  <si>
    <t>20240603</t>
  </si>
  <si>
    <t>00000000003825</t>
  </si>
  <si>
    <t>00</t>
  </si>
  <si>
    <t>0859</t>
  </si>
  <si>
    <t>0078</t>
  </si>
  <si>
    <t>224411</t>
  </si>
  <si>
    <t>6506000003819233</t>
  </si>
  <si>
    <t xml:space="preserve">GTO                       </t>
  </si>
  <si>
    <t xml:space="preserve">00000000000026674686   </t>
  </si>
  <si>
    <t xml:space="preserve">0384000024060320240603000000000004050084085900782282146506000003819233GTO                       000024060300000000000026674686      </t>
  </si>
  <si>
    <t>00000000000405</t>
  </si>
  <si>
    <t>228214</t>
  </si>
  <si>
    <t xml:space="preserve">0384000024060320240603000000000008460084085900782763256506000003819233GTO                       000024060300000000000026681876      </t>
  </si>
  <si>
    <t>00000000000846</t>
  </si>
  <si>
    <t>276325</t>
  </si>
  <si>
    <t xml:space="preserve">00000000000026681876   </t>
  </si>
  <si>
    <t xml:space="preserve">0384000024060320240603000000000033840084085900782783966506000003819233GTO                       000024060300000000000026681876      </t>
  </si>
  <si>
    <t>00000000003384</t>
  </si>
  <si>
    <t>278396</t>
  </si>
  <si>
    <t xml:space="preserve">0384000030624020240603000000000025550084085900783280096506000003819233GTO                       000030624000000000000026684085      </t>
  </si>
  <si>
    <t>0000306240</t>
  </si>
  <si>
    <t>00000000002555</t>
  </si>
  <si>
    <t>328009</t>
  </si>
  <si>
    <t xml:space="preserve">00000000000026684085   </t>
  </si>
  <si>
    <t xml:space="preserve">0384000103942920240603000000000008460084085900783912266506000003819233GTO                       000103942900000000000026683019      </t>
  </si>
  <si>
    <t>0001039429</t>
  </si>
  <si>
    <t>391226</t>
  </si>
  <si>
    <t xml:space="preserve">00000000000026683019   </t>
  </si>
  <si>
    <t xml:space="preserve">0384000103942920240603000000000033840084085900783991306506000003819233GTO                       000103942900000000000026683019      </t>
  </si>
  <si>
    <t>399130</t>
  </si>
  <si>
    <t xml:space="preserve">0384000040624020240604000000000062980084085900782507206506000003819233GTO                       000040624000000000000026615858      </t>
  </si>
  <si>
    <t>0000406240</t>
  </si>
  <si>
    <t>20240604</t>
  </si>
  <si>
    <t>00000000006298</t>
  </si>
  <si>
    <t>250720</t>
  </si>
  <si>
    <t xml:space="preserve">00000000000026615858   </t>
  </si>
  <si>
    <t xml:space="preserve">0384000000625020240604000000000062500084085900788442256506000003819233GTO                       000000625000000000000027259885      </t>
  </si>
  <si>
    <t>0000006250</t>
  </si>
  <si>
    <t>00000000006250</t>
  </si>
  <si>
    <t>844225</t>
  </si>
  <si>
    <t xml:space="preserve">00000000000027259885   </t>
  </si>
  <si>
    <t xml:space="preserve">0384000105832020240605000000000060160084085900781365796506000003819233GTO                       000105832000000000000026337744      </t>
  </si>
  <si>
    <t>0001058320</t>
  </si>
  <si>
    <t>20240605</t>
  </si>
  <si>
    <t>00000000006016</t>
  </si>
  <si>
    <t>136579</t>
  </si>
  <si>
    <t xml:space="preserve">00000000000026337744   </t>
  </si>
  <si>
    <t xml:space="preserve">0384000024060520240605000000000042300084085900783968296506000003819233GTO                       000024060500000000000027318815      </t>
  </si>
  <si>
    <t>0000240605</t>
  </si>
  <si>
    <t>00000000004230</t>
  </si>
  <si>
    <t>396829</t>
  </si>
  <si>
    <t xml:space="preserve">00000000000027318815   </t>
  </si>
  <si>
    <t xml:space="preserve">0384000257589920240605000000000041530084085900788087706506000003819233GTO                       0002575899Referencia 000000000000   </t>
  </si>
  <si>
    <t>0002575899</t>
  </si>
  <si>
    <t>00000000004153</t>
  </si>
  <si>
    <t>808770</t>
  </si>
  <si>
    <t>Referencia 000000000000</t>
  </si>
  <si>
    <t xml:space="preserve">0384002667821320240605000000000027000084700300879940646506000003819233GTO                       0026678213DEPOSITO DE               </t>
  </si>
  <si>
    <t>0026678213</t>
  </si>
  <si>
    <t>00000000002700</t>
  </si>
  <si>
    <t>7003</t>
  </si>
  <si>
    <t>0087</t>
  </si>
  <si>
    <t>994064</t>
  </si>
  <si>
    <t xml:space="preserve">DEPOSITO DE            </t>
  </si>
  <si>
    <t xml:space="preserve">0384000060624120240606000000000043750084085900783756196506000003819233GTO                       000060624100000000000027324018      </t>
  </si>
  <si>
    <t>0000606241</t>
  </si>
  <si>
    <t>20240606</t>
  </si>
  <si>
    <t>00000000004375</t>
  </si>
  <si>
    <t>375619</t>
  </si>
  <si>
    <t xml:space="preserve">00000000000027324018   </t>
  </si>
  <si>
    <t xml:space="preserve">0384000952874420240606000000000065000084085900786080986506000003819233GTO                       000952874400000000000026472760      </t>
  </si>
  <si>
    <t>0009528744</t>
  </si>
  <si>
    <t>00000000006500</t>
  </si>
  <si>
    <t>608098</t>
  </si>
  <si>
    <t xml:space="preserve">00000000000026472760   </t>
  </si>
  <si>
    <t xml:space="preserve">0384000137244420240607000000000007687584085900781881306506000003819233GTO                       000137244400000000000027278572      </t>
  </si>
  <si>
    <t>0001372444</t>
  </si>
  <si>
    <t>20240607</t>
  </si>
  <si>
    <t>00000000000768</t>
  </si>
  <si>
    <t>75</t>
  </si>
  <si>
    <t>188130</t>
  </si>
  <si>
    <t xml:space="preserve">00000000000027278572   </t>
  </si>
  <si>
    <t xml:space="preserve">0384000196744920240607000000000043562584085900781907496506000003819233GTO                       000196744900000000000027278572      </t>
  </si>
  <si>
    <t>0001967449</t>
  </si>
  <si>
    <t>00000000004356</t>
  </si>
  <si>
    <t>25</t>
  </si>
  <si>
    <t>190749</t>
  </si>
  <si>
    <t xml:space="preserve">0384000100624020240610000000000043750084085900784511206506000003819233GTO                       000100624000000000000027316940      </t>
  </si>
  <si>
    <t>0001006240</t>
  </si>
  <si>
    <t>20240610</t>
  </si>
  <si>
    <t>451120</t>
  </si>
  <si>
    <t xml:space="preserve">00000000000027316940   </t>
  </si>
  <si>
    <t xml:space="preserve">0384000150624020240617000000000067000084085900783864036506000003819233GTO                       000150624000000000000026617670      </t>
  </si>
  <si>
    <t>0001506240</t>
  </si>
  <si>
    <t>20240617</t>
  </si>
  <si>
    <t>00000000006700</t>
  </si>
  <si>
    <t>386403</t>
  </si>
  <si>
    <t xml:space="preserve">00000000000026617670   </t>
  </si>
  <si>
    <t xml:space="preserve">0384000170624020240617000000000065925084085900784610456506000003819233GTO                       000170624000000000000027324813      </t>
  </si>
  <si>
    <t>0001706240</t>
  </si>
  <si>
    <t>00000000006592</t>
  </si>
  <si>
    <t>50</t>
  </si>
  <si>
    <t>461045</t>
  </si>
  <si>
    <t xml:space="preserve">00000000000027324813   </t>
  </si>
  <si>
    <t xml:space="preserve">0384000968192720240624000000000025550084085900781447836506000003819233GTO                       000968192700000000000026673271      </t>
  </si>
  <si>
    <t>0009681927</t>
  </si>
  <si>
    <t>20240624</t>
  </si>
  <si>
    <t>144783</t>
  </si>
  <si>
    <t xml:space="preserve">00000000000026673271   </t>
  </si>
  <si>
    <t xml:space="preserve">0384000988606620240624000000000025550084085900781478516506000003819233GTO                       000988606600000000000026672079      </t>
  </si>
  <si>
    <t>0009886066</t>
  </si>
  <si>
    <t>147851</t>
  </si>
  <si>
    <t xml:space="preserve">00000000000026672079   </t>
  </si>
  <si>
    <t xml:space="preserve">0384000000000020240627000000000070250084056100010813666506000003819233GTO                       000000000000000000000027331877      </t>
  </si>
  <si>
    <t>0000000000</t>
  </si>
  <si>
    <t>20240627</t>
  </si>
  <si>
    <t>00000000007025</t>
  </si>
  <si>
    <t>0561</t>
  </si>
  <si>
    <t>0001</t>
  </si>
  <si>
    <t>081366</t>
  </si>
  <si>
    <t xml:space="preserve">00000000000027331877   </t>
  </si>
  <si>
    <t xml:space="preserve">0384000000000020240627000000000064000084030300030495286506000003819233GTO                       000000000000000000000030011034      </t>
  </si>
  <si>
    <t>00000000006400</t>
  </si>
  <si>
    <t>0303</t>
  </si>
  <si>
    <t>0003</t>
  </si>
  <si>
    <t>049528</t>
  </si>
  <si>
    <t xml:space="preserve">00000000000030011034   </t>
  </si>
  <si>
    <t xml:space="preserve">MAESTRIA </t>
  </si>
  <si>
    <t xml:space="preserve">MENSUALIDAD </t>
  </si>
  <si>
    <t xml:space="preserve">ALUMNO </t>
  </si>
  <si>
    <t>MAC-17</t>
  </si>
  <si>
    <t xml:space="preserve">JUNIO </t>
  </si>
  <si>
    <t xml:space="preserve">LUIS FERNANDO TORRES  RODRIGUEZ </t>
  </si>
  <si>
    <t>RUSSELL FLORENCIO COLLI FERNANDEZ</t>
  </si>
  <si>
    <t xml:space="preserve">RESUMEN PAGOS FALTANTES PLATAFORMA </t>
  </si>
  <si>
    <t>ID Pago</t>
  </si>
  <si>
    <t>ID deuda</t>
  </si>
  <si>
    <t>Referencia</t>
  </si>
  <si>
    <t>Autorización</t>
  </si>
  <si>
    <t>Fecha p.</t>
  </si>
  <si>
    <t>Alumno</t>
  </si>
  <si>
    <t>Matrícula</t>
  </si>
  <si>
    <t>Programa</t>
  </si>
  <si>
    <t>Concepto</t>
  </si>
  <si>
    <t>Forma P.</t>
  </si>
  <si>
    <t>Costo</t>
  </si>
  <si>
    <t>Deuda I.</t>
  </si>
  <si>
    <t>Recargos</t>
  </si>
  <si>
    <t>Pago</t>
  </si>
  <si>
    <t>Saldo</t>
  </si>
  <si>
    <t>Cordero Duran Jorge ignacio</t>
  </si>
  <si>
    <t>24-010320</t>
  </si>
  <si>
    <t>MDCCVF-2021</t>
  </si>
  <si>
    <t>COLEGIATURA MAYO 2024</t>
  </si>
  <si>
    <t>PAGO ELECTRÓNICO EN LINEA</t>
  </si>
  <si>
    <t>6,700.00</t>
  </si>
  <si>
    <t>1,378.00</t>
  </si>
  <si>
    <t>00000000000027264691</t>
  </si>
  <si>
    <t>a37464a891aa4b1f</t>
  </si>
  <si>
    <t>03/06/2024</t>
  </si>
  <si>
    <t>NAJERA GUZMAN JOEL RAYMUNDO</t>
  </si>
  <si>
    <t>23-020277</t>
  </si>
  <si>
    <t>MAC-2020</t>
  </si>
  <si>
    <t>COLEGIATURA JUNIO 2024</t>
  </si>
  <si>
    <t xml:space="preserve">JOEL RAYMUNDO NAJERA GUZMAN </t>
  </si>
  <si>
    <t>00000000000026612282</t>
  </si>
  <si>
    <t>1268485d198c4d45</t>
  </si>
  <si>
    <t>04/06/2024</t>
  </si>
  <si>
    <t>MEJIA WITRAGO ISABEL ALEJANDRA</t>
  </si>
  <si>
    <t>23-020276</t>
  </si>
  <si>
    <t>MAC-18</t>
  </si>
  <si>
    <t>ISABEL ALEJANDRA MEJIA WITRAGO</t>
  </si>
  <si>
    <t>JUNIO</t>
  </si>
  <si>
    <t>MVIIBN-2022</t>
  </si>
  <si>
    <t>00000000000029148610</t>
  </si>
  <si>
    <t>5e83c1d996794d4f</t>
  </si>
  <si>
    <t>05/06/2024</t>
  </si>
  <si>
    <t>6,850.00</t>
  </si>
  <si>
    <t>6,250.00</t>
  </si>
  <si>
    <t>6,592.50</t>
  </si>
  <si>
    <t>06/06/2024</t>
  </si>
  <si>
    <t>4,375.00</t>
  </si>
  <si>
    <t>00000000000027323495</t>
  </si>
  <si>
    <t>30eb2f26c3464e97</t>
  </si>
  <si>
    <t>NIETO CALDERON ROMULO BEN HUR</t>
  </si>
  <si>
    <t>24-020116</t>
  </si>
  <si>
    <t>00000000000027323049</t>
  </si>
  <si>
    <t>ad42cca0cd5e43c2</t>
  </si>
  <si>
    <t>14/06/2024</t>
  </si>
  <si>
    <t>CASTILLO AGUAS SANDRA BERENICE</t>
  </si>
  <si>
    <t>24-020113</t>
  </si>
  <si>
    <t>00000000000027322366</t>
  </si>
  <si>
    <t>ade2620a9d814817</t>
  </si>
  <si>
    <t>07/06/2024</t>
  </si>
  <si>
    <t>MARTINEZ GONZALEZ RICARDO DAVID</t>
  </si>
  <si>
    <t>24-020115</t>
  </si>
  <si>
    <t>MGP-2022</t>
  </si>
  <si>
    <t>4,500.00</t>
  </si>
  <si>
    <t>00000000000027270689</t>
  </si>
  <si>
    <t>0b7ed4544dc34fdb</t>
  </si>
  <si>
    <t>15/06/2024</t>
  </si>
  <si>
    <t>CHAVEZ GONZALEZ RAUL EDUARDO</t>
  </si>
  <si>
    <t>24-020209</t>
  </si>
  <si>
    <t>MCVT-2021</t>
  </si>
  <si>
    <t>00000000000026685403</t>
  </si>
  <si>
    <t>7af86304c6214af4</t>
  </si>
  <si>
    <t>29/06/2024</t>
  </si>
  <si>
    <t>Vera Arriaga Daniel efren</t>
  </si>
  <si>
    <t>24-010327</t>
  </si>
  <si>
    <t>4,805.00</t>
  </si>
  <si>
    <t>00000000000026684148</t>
  </si>
  <si>
    <t>44578c96cd294d92</t>
  </si>
  <si>
    <t>22/06/2024</t>
  </si>
  <si>
    <t>MENDOZA HERNANDEZ DERIAM ANTONIO</t>
  </si>
  <si>
    <t>24-010332</t>
  </si>
  <si>
    <t>2,250.00</t>
  </si>
  <si>
    <t>2,555.00</t>
  </si>
  <si>
    <t>11/06/2024</t>
  </si>
  <si>
    <t>00000000000026368374</t>
  </si>
  <si>
    <t>5c73ca01d9ea420f</t>
  </si>
  <si>
    <t>Gonzalez Rodriguez Jennifer krystal</t>
  </si>
  <si>
    <t>24-020222</t>
  </si>
  <si>
    <t xml:space="preserve">JOSE EDUARDO FELIPE DEL ANGEL </t>
  </si>
  <si>
    <t xml:space="preserve">MARISOL VELAZQUEZ BALDERAS </t>
  </si>
  <si>
    <t>ABRIL</t>
  </si>
  <si>
    <t xml:space="preserve">CARLOS MARIO CALDERON VELAZQUEZ </t>
  </si>
  <si>
    <t xml:space="preserve">JUAN ARTURO BESSONART HERNANDEZ </t>
  </si>
  <si>
    <t>MAC-19</t>
  </si>
  <si>
    <t>MCVT-6</t>
  </si>
  <si>
    <t>MAYO</t>
  </si>
  <si>
    <t>LUIS ANTONIO CUELLAR HERNANDEZ</t>
  </si>
  <si>
    <t>MCVT-7</t>
  </si>
  <si>
    <t xml:space="preserve">DANIEL EFREN VERA ARRIAGA </t>
  </si>
  <si>
    <t xml:space="preserve">ARMANDO LOZANO  ARENAS </t>
  </si>
  <si>
    <t xml:space="preserve">DANA JOSSELINE GOMEZ SALINAS </t>
  </si>
  <si>
    <t xml:space="preserve">DERIAM ANTONIO MENDOZA HERNANDEZ </t>
  </si>
  <si>
    <t>ABRAHAM ISRAEL VILLANUEVA CASTAÑEDA</t>
  </si>
  <si>
    <t xml:space="preserve">RAUL EDUARDO CHAVEZ GONZALEZ </t>
  </si>
  <si>
    <t>MCVT-8</t>
  </si>
  <si>
    <t xml:space="preserve">JORGE IGNACIO CORDERO DURAN </t>
  </si>
  <si>
    <t>MCVF-1</t>
  </si>
  <si>
    <t>MGP-11</t>
  </si>
  <si>
    <t xml:space="preserve">BERENICE GUTIERREZ DURAN </t>
  </si>
  <si>
    <t xml:space="preserve">DANIEL ORNELAS CABRERA </t>
  </si>
  <si>
    <t>=SUBTOTALES(9,E3)</t>
  </si>
  <si>
    <t xml:space="preserve">JENNIFER KRYSTAL GONZALEZ RODRIGUEZ </t>
  </si>
  <si>
    <t>MGP-12</t>
  </si>
  <si>
    <t>JOSUE GUADALUPE LOPEZ JUAREZ</t>
  </si>
  <si>
    <t>MVIBN-8</t>
  </si>
  <si>
    <t xml:space="preserve">JOSE GUSTAVO RAMIREZ ALMAGUER </t>
  </si>
  <si>
    <t xml:space="preserve">KEVIN ALBERTO ALBOR RODRIGUEZ </t>
  </si>
  <si>
    <t>JULIO</t>
  </si>
  <si>
    <t xml:space="preserve">JESUS ARTEMIO RODRIGUEZ MEDINA </t>
  </si>
  <si>
    <t>EDUARDO RAMOS HERNANDEZ</t>
  </si>
  <si>
    <t>MVIBN-10</t>
  </si>
  <si>
    <t xml:space="preserve">ROMULO BEN HUR NIETO CALDERON </t>
  </si>
  <si>
    <t>SANDRA BERENICE CASTILLO AGUAS</t>
  </si>
  <si>
    <t>RICARDO DAVID MARTINEZ GONZALEZ</t>
  </si>
  <si>
    <t>TOTAL GENERAL</t>
  </si>
  <si>
    <t>INSTITUTO TECNOLÓGICO DE LA CONSTRUCCIÓN</t>
  </si>
  <si>
    <t>FECHA</t>
  </si>
  <si>
    <t>CED</t>
  </si>
  <si>
    <t xml:space="preserve">GUANAJUATO </t>
  </si>
  <si>
    <t>#</t>
  </si>
  <si>
    <t>MATRÍCULA</t>
  </si>
  <si>
    <t>NOMBRE DEL ALUMNO</t>
  </si>
  <si>
    <t>CUATRIMESTRE O SEMESTRE (NO CICLO)</t>
  </si>
  <si>
    <t>MENSUALIDAD</t>
  </si>
  <si>
    <t>% BECA</t>
  </si>
  <si>
    <t>PAGO</t>
  </si>
  <si>
    <t>ADEUDO</t>
  </si>
  <si>
    <t>SEMESTRE</t>
  </si>
  <si>
    <t>TOTAL</t>
  </si>
  <si>
    <t>ANDREA ALDACO PAREDES</t>
  </si>
  <si>
    <t>MGP-10</t>
  </si>
  <si>
    <t>MCCVF 1</t>
  </si>
  <si>
    <t xml:space="preserve"> DE JUNIO DE 2024.</t>
  </si>
  <si>
    <t>MAESTRIA</t>
  </si>
  <si>
    <t>ALUMNOS</t>
  </si>
  <si>
    <t xml:space="preserve">COTO MODULO </t>
  </si>
  <si>
    <t>Semestre</t>
  </si>
  <si>
    <t>Avance/ Modulo</t>
  </si>
  <si>
    <t>Asignatura</t>
  </si>
  <si>
    <t>PERIODO</t>
  </si>
  <si>
    <t>GUANAJUATO</t>
  </si>
  <si>
    <t>PAGADO</t>
  </si>
  <si>
    <t>1ro</t>
  </si>
  <si>
    <t xml:space="preserve"> 01/15</t>
  </si>
  <si>
    <t xml:space="preserve">RESUMEN DE MAESTRIAS </t>
  </si>
  <si>
    <t>VINCULADO</t>
  </si>
  <si>
    <t xml:space="preserve"> 02/15</t>
  </si>
  <si>
    <t>PROGRAMA</t>
  </si>
  <si>
    <t>ASIGNATURA</t>
  </si>
  <si>
    <t>MONTO</t>
  </si>
  <si>
    <t xml:space="preserve"> 03/15</t>
  </si>
  <si>
    <t xml:space="preserve"> 04/05</t>
  </si>
  <si>
    <t xml:space="preserve"> 05/15</t>
  </si>
  <si>
    <t xml:space="preserve">MAC-17 </t>
  </si>
  <si>
    <t>2do</t>
  </si>
  <si>
    <t xml:space="preserve"> 06/15</t>
  </si>
  <si>
    <t xml:space="preserve"> 07/15</t>
  </si>
  <si>
    <t>22 SEPT- 14 OCTUBRE</t>
  </si>
  <si>
    <t xml:space="preserve"> 08/15</t>
  </si>
  <si>
    <t xml:space="preserve">20 OCT-11 NOV </t>
  </si>
  <si>
    <t xml:space="preserve"> 09/15</t>
  </si>
  <si>
    <t>17 NOV-09 DIC</t>
  </si>
  <si>
    <t>3ro</t>
  </si>
  <si>
    <t xml:space="preserve"> 10/15</t>
  </si>
  <si>
    <t>12 ENE- 03 FEBRERO</t>
  </si>
  <si>
    <t xml:space="preserve"> 11/15</t>
  </si>
  <si>
    <t>09 FEB- 02 MARZO</t>
  </si>
  <si>
    <t>MVIBN-9</t>
  </si>
  <si>
    <t xml:space="preserve"> 12/15</t>
  </si>
  <si>
    <t xml:space="preserve">08 MARZO -06 ABRIL </t>
  </si>
  <si>
    <t xml:space="preserve"> 13/15</t>
  </si>
  <si>
    <t>12 ABRIL-04 MAYO</t>
  </si>
  <si>
    <t xml:space="preserve"> 14/15</t>
  </si>
  <si>
    <t xml:space="preserve">10 MAYO- 01 JUNIO </t>
  </si>
  <si>
    <t>EN CONCILIACIÓN</t>
  </si>
  <si>
    <t>07 JUNIO-29 JUNIO</t>
  </si>
  <si>
    <t xml:space="preserve">INSCRIPCIONES </t>
  </si>
  <si>
    <t>REMANENTE NETO</t>
  </si>
  <si>
    <t>TITULACION</t>
  </si>
  <si>
    <t>SUBTOTAL</t>
  </si>
  <si>
    <t xml:space="preserve">TOTAL A PAGAR </t>
  </si>
  <si>
    <t xml:space="preserve">MAS IVA  </t>
  </si>
  <si>
    <t xml:space="preserve">IMPORTE A FACTURAR </t>
  </si>
  <si>
    <t xml:space="preserve">FACTURA </t>
  </si>
  <si>
    <t>SUB</t>
  </si>
  <si>
    <t xml:space="preserve">IVA </t>
  </si>
  <si>
    <t xml:space="preserve">TOTAL </t>
  </si>
  <si>
    <t>Geotecnia I</t>
  </si>
  <si>
    <t>PLANEACIÓN, PROGRAMACIÓN Y CONTROL DE PROYECTOS DE VÍAS TERRESTRES</t>
  </si>
  <si>
    <t>ANALISIS  MAC-18 SEPT 2023</t>
  </si>
  <si>
    <t xml:space="preserve">Ingenieria de costos </t>
  </si>
  <si>
    <t xml:space="preserve">Sustentabilidad en la construccion </t>
  </si>
  <si>
    <t xml:space="preserve">admon de empresas de la contruccion </t>
  </si>
  <si>
    <t>habilidades directivas</t>
  </si>
  <si>
    <t>PLANEACION, PROG. PROCURA Y CONTROL DE OBRA</t>
  </si>
  <si>
    <t>PLANEACIÓN PATRIMONIAL</t>
  </si>
  <si>
    <t>CONTABILIDAD Y FINANZAS</t>
  </si>
  <si>
    <t>ECONOMÍA ADMINISTRATIVA</t>
  </si>
  <si>
    <t>ANALISIS  MCVT-7 SEPT 2023</t>
  </si>
  <si>
    <t xml:space="preserve">Hidrologia de vias terrestres </t>
  </si>
  <si>
    <t>diseño geometrico de viasterrestres</t>
  </si>
  <si>
    <t>ing de transito</t>
  </si>
  <si>
    <t>NORMATIVIDAD Y CALIDAD DE VIAS TERRESTRES</t>
  </si>
  <si>
    <t>SUSTENTABILIDAD Y GESTIÓN AMBIENTAL EN VÍAS FERREAS</t>
  </si>
  <si>
    <t>08 MARZO- 30 MARZO</t>
  </si>
  <si>
    <t>MOVIMIENTO DE TIERRAS Y APROVECHAMIENTO DE MATERIALES PETREOS</t>
  </si>
  <si>
    <t>ANALISIS  MVIBN-9 SEPT 2023</t>
  </si>
  <si>
    <t xml:space="preserve">Admon financiera y conta </t>
  </si>
  <si>
    <t xml:space="preserve">Legislacion y normatividad en la valuacion </t>
  </si>
  <si>
    <t xml:space="preserve">introduccion a la valuacion </t>
  </si>
  <si>
    <t xml:space="preserve">costos de la construccion en valuacion </t>
  </si>
  <si>
    <t>VALUACION FISCAL INMOBILIARIA</t>
  </si>
  <si>
    <t>INGENIERIA ECONOMICA Y FINANCIERA</t>
  </si>
  <si>
    <t>VALUACIÓN DE INMUEBLES URBANOS</t>
  </si>
  <si>
    <t>VALUACIÓN DE MAQUINARIA Y EQUIPO</t>
  </si>
  <si>
    <t>ANALISIS  MGP-11 SEPT 2023</t>
  </si>
  <si>
    <t xml:space="preserve">Admon de la gerencia e proyectos </t>
  </si>
  <si>
    <t xml:space="preserve">Ingenieria ambiental y sustentabilidad </t>
  </si>
  <si>
    <t>Ingenieria de costos en los proyectos</t>
  </si>
  <si>
    <t>Planeacion y control de proyectos</t>
  </si>
  <si>
    <t>APLICACIONES INFORMATICAS, PLATAFORMAS DE MODELADO DE INFORMACION PARA LA CONSTRUCIÓN, INGENIERIAS Y PROYECTOS.</t>
  </si>
  <si>
    <t>GESTIÓN DE PERSONAL Y COMPETENCIAS</t>
  </si>
  <si>
    <t>GESTION DE PROYECTOS PARA ELIMINAR DESPERDICIOS</t>
  </si>
  <si>
    <t>PROGRAMACION EN PAQUETE INFORMATICO DE HOJAS DE CALCULO AVANZADO</t>
  </si>
  <si>
    <t>ANALISIS  MCVF-1 SEPT 2023</t>
  </si>
  <si>
    <t>Diseño y calculo de la geometria</t>
  </si>
  <si>
    <t>Superestructura de vias ferreas</t>
  </si>
  <si>
    <t xml:space="preserve">Componente y control de calidad </t>
  </si>
  <si>
    <t xml:space="preserve">sistema de transporte de vias ferreas </t>
  </si>
  <si>
    <t>MANIFESTACIÓN DE IMPACTO AMBIENTAL Y ESTUDIO TÉCNICO JUSTIFICATIVO</t>
  </si>
  <si>
    <t>NORMATIVIDAD DE LAS VÍAS FÉRREAS</t>
  </si>
  <si>
    <t>CONSTRUCCIÓN DE LA SÚPER ESTRUCTURA DE LAS VÍAS</t>
  </si>
  <si>
    <t>ANALISIS  MAC-19 2024</t>
  </si>
  <si>
    <t>INGENIERIA DE COSTOS</t>
  </si>
  <si>
    <t>PLANEACIÓN PROG. PROCURA Y CONTROL DE OBRA</t>
  </si>
  <si>
    <t>ANALISIS  MVIBN-10 MARZO2024</t>
  </si>
  <si>
    <t>LEGISLACIÓN Y NORMATIVIDAD</t>
  </si>
  <si>
    <t>INTRODUCCIÓN A LA VALUACIÓN</t>
  </si>
  <si>
    <t>ANALISIS  MCVT-8 MARZO2024</t>
  </si>
  <si>
    <t>GEOLOGÍA APLICADA A VÍAS TERRESTRES</t>
  </si>
  <si>
    <t>HIDROLOGÍA DE VÍAS DE TERRESTRES</t>
  </si>
  <si>
    <t>ANALISIS  MGP-12 MARZO2024</t>
  </si>
  <si>
    <t>PLANEACIÓN Y CONTROL DE PROYECTOS</t>
  </si>
  <si>
    <t>ADMINISTRACION DE LA GERENCIA DE PROYECTOS</t>
  </si>
  <si>
    <t>}</t>
  </si>
  <si>
    <t xml:space="preserve">MGP-10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</si>
</sst>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1"/>
      <color rgb="FF000000"/>
      <name val="Calibri"/>
    </font>
    <font>
      <u/>
      <sz val="11"/>
      <color rgb="FF0000FF"/>
      <name val="Calibri"/>
    </font>
    <font>
      <sz val="8"/>
      <name val="Arial"/>
    </font>
    <font>
      <u/>
      <sz val="11"/>
      <color rgb="FF0000FF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w Cen MT Condensed"/>
      <family val="2"/>
    </font>
    <font>
      <sz val="12"/>
      <name val="Tw Cen MT Condensed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w Cen MT Condensed"/>
      <family val="2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8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159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 wrapText="1"/>
    </xf>
    <xf numFmtId="49" fontId="0" fillId="4" borderId="4" xfId="0" applyNumberFormat="1" applyFill="1" applyBorder="1" applyAlignment="1">
      <alignment horizontal="left"/>
    </xf>
    <xf numFmtId="49" fontId="0" fillId="0" borderId="0" xfId="0" applyNumberFormat="1"/>
    <xf numFmtId="2" fontId="0" fillId="0" borderId="0" xfId="0" applyNumberFormat="1"/>
    <xf numFmtId="43" fontId="0" fillId="0" borderId="0" xfId="1" applyFont="1"/>
    <xf numFmtId="43" fontId="6" fillId="0" borderId="0" xfId="1" applyFont="1"/>
    <xf numFmtId="43" fontId="0" fillId="6" borderId="0" xfId="1" applyFont="1" applyFill="1"/>
    <xf numFmtId="0" fontId="5" fillId="5" borderId="5" xfId="3" applyFont="1" applyFill="1" applyBorder="1" applyAlignment="1">
      <alignment horizontal="center" vertical="center" wrapText="1"/>
    </xf>
    <xf numFmtId="0" fontId="10" fillId="0" borderId="0" xfId="23" applyFont="1"/>
    <xf numFmtId="0" fontId="9" fillId="6" borderId="0" xfId="23" applyFill="1"/>
    <xf numFmtId="0" fontId="9" fillId="0" borderId="0" xfId="23"/>
    <xf numFmtId="0" fontId="9" fillId="0" borderId="0" xfId="23"/>
    <xf numFmtId="0" fontId="10" fillId="0" borderId="0" xfId="23" applyFont="1"/>
    <xf numFmtId="0" fontId="6" fillId="0" borderId="0" xfId="0" applyFont="1"/>
    <xf numFmtId="0" fontId="0" fillId="0" borderId="0" xfId="0"/>
    <xf numFmtId="0" fontId="5" fillId="5" borderId="5" xfId="3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23"/>
    <xf numFmtId="0" fontId="10" fillId="0" borderId="0" xfId="23" applyFont="1"/>
    <xf numFmtId="0" fontId="12" fillId="0" borderId="0" xfId="23" applyFont="1"/>
    <xf numFmtId="0" fontId="8" fillId="0" borderId="0" xfId="0" applyFont="1" applyFill="1" applyBorder="1"/>
    <xf numFmtId="43" fontId="0" fillId="0" borderId="0" xfId="0" applyNumberFormat="1"/>
    <xf numFmtId="0" fontId="0" fillId="0" borderId="0" xfId="0" applyFont="1"/>
    <xf numFmtId="0" fontId="12" fillId="6" borderId="0" xfId="0" applyFont="1" applyFill="1"/>
    <xf numFmtId="0" fontId="0" fillId="6" borderId="0" xfId="0" applyFill="1"/>
    <xf numFmtId="0" fontId="8" fillId="0" borderId="0" xfId="0" applyFont="1" applyFill="1"/>
    <xf numFmtId="0" fontId="0" fillId="0" borderId="0" xfId="0" applyFill="1"/>
    <xf numFmtId="43" fontId="14" fillId="0" borderId="0" xfId="0" applyNumberFormat="1" applyFont="1"/>
    <xf numFmtId="0" fontId="8" fillId="0" borderId="0" xfId="17" applyAlignment="1">
      <alignment horizontal="center"/>
    </xf>
    <xf numFmtId="0" fontId="8" fillId="0" borderId="0" xfId="17"/>
    <xf numFmtId="0" fontId="13" fillId="0" borderId="0" xfId="17" applyFont="1"/>
    <xf numFmtId="0" fontId="1" fillId="0" borderId="0" xfId="24"/>
    <xf numFmtId="0" fontId="13" fillId="0" borderId="0" xfId="17" applyFont="1" applyAlignment="1">
      <alignment horizontal="right"/>
    </xf>
    <xf numFmtId="14" fontId="13" fillId="0" borderId="0" xfId="17" applyNumberFormat="1" applyFont="1"/>
    <xf numFmtId="0" fontId="15" fillId="0" borderId="0" xfId="17" applyFont="1"/>
    <xf numFmtId="0" fontId="13" fillId="6" borderId="1" xfId="17" applyFont="1" applyFill="1" applyBorder="1" applyAlignment="1">
      <alignment horizontal="center" vertical="center" wrapText="1"/>
    </xf>
    <xf numFmtId="0" fontId="13" fillId="6" borderId="6" xfId="17" applyFont="1" applyFill="1" applyBorder="1" applyAlignment="1">
      <alignment horizontal="center" vertical="center"/>
    </xf>
    <xf numFmtId="0" fontId="13" fillId="6" borderId="1" xfId="17" applyFont="1" applyFill="1" applyBorder="1" applyAlignment="1">
      <alignment horizontal="center" vertical="center"/>
    </xf>
    <xf numFmtId="0" fontId="13" fillId="6" borderId="6" xfId="17" applyFont="1" applyFill="1" applyBorder="1" applyAlignment="1">
      <alignment horizontal="center" wrapText="1"/>
    </xf>
    <xf numFmtId="17" fontId="13" fillId="6" borderId="6" xfId="17" applyNumberFormat="1" applyFont="1" applyFill="1" applyBorder="1" applyAlignment="1">
      <alignment horizontal="center" vertical="center" wrapText="1"/>
    </xf>
    <xf numFmtId="0" fontId="13" fillId="6" borderId="7" xfId="17" applyFont="1" applyFill="1" applyBorder="1" applyAlignment="1">
      <alignment horizontal="center" vertical="center"/>
    </xf>
    <xf numFmtId="0" fontId="8" fillId="0" borderId="3" xfId="17" applyBorder="1" applyAlignment="1">
      <alignment horizontal="center"/>
    </xf>
    <xf numFmtId="0" fontId="8" fillId="0" borderId="3" xfId="17" applyBorder="1"/>
    <xf numFmtId="0" fontId="8" fillId="0" borderId="3" xfId="18" applyBorder="1"/>
    <xf numFmtId="0" fontId="0" fillId="0" borderId="3" xfId="17" applyFont="1" applyBorder="1"/>
    <xf numFmtId="43" fontId="0" fillId="0" borderId="3" xfId="10" applyFont="1" applyBorder="1"/>
    <xf numFmtId="49" fontId="8" fillId="0" borderId="3" xfId="18" applyNumberFormat="1" applyBorder="1"/>
    <xf numFmtId="43" fontId="0" fillId="0" borderId="3" xfId="10" applyFont="1" applyBorder="1" applyAlignment="1">
      <alignment horizontal="right"/>
    </xf>
    <xf numFmtId="44" fontId="14" fillId="0" borderId="0" xfId="17" applyNumberFormat="1" applyFont="1"/>
    <xf numFmtId="43" fontId="1" fillId="0" borderId="0" xfId="24" applyNumberFormat="1"/>
    <xf numFmtId="0" fontId="6" fillId="0" borderId="0" xfId="17" applyFont="1" applyAlignment="1">
      <alignment horizontal="right"/>
    </xf>
    <xf numFmtId="44" fontId="14" fillId="7" borderId="0" xfId="17" applyNumberFormat="1" applyFont="1" applyFill="1"/>
    <xf numFmtId="0" fontId="6" fillId="0" borderId="0" xfId="17" applyFont="1" applyAlignment="1">
      <alignment horizontal="right"/>
    </xf>
    <xf numFmtId="0" fontId="8" fillId="0" borderId="0" xfId="18" applyFont="1"/>
    <xf numFmtId="0" fontId="0" fillId="0" borderId="0" xfId="17" applyFont="1"/>
    <xf numFmtId="43" fontId="0" fillId="0" borderId="0" xfId="10" applyFont="1" applyBorder="1"/>
    <xf numFmtId="43" fontId="8" fillId="0" borderId="0" xfId="17" applyNumberFormat="1"/>
    <xf numFmtId="0" fontId="8" fillId="0" borderId="8" xfId="17" applyBorder="1"/>
    <xf numFmtId="0" fontId="8" fillId="0" borderId="2" xfId="17" applyBorder="1"/>
    <xf numFmtId="0" fontId="8" fillId="0" borderId="0" xfId="7"/>
    <xf numFmtId="49" fontId="8" fillId="0" borderId="0" xfId="18" applyNumberFormat="1"/>
    <xf numFmtId="0" fontId="1" fillId="0" borderId="0" xfId="24" applyAlignment="1">
      <alignment horizontal="center"/>
    </xf>
    <xf numFmtId="0" fontId="13" fillId="0" borderId="0" xfId="24" applyFont="1" applyAlignment="1">
      <alignment horizontal="right"/>
    </xf>
    <xf numFmtId="0" fontId="1" fillId="6" borderId="0" xfId="24" applyFill="1"/>
    <xf numFmtId="44" fontId="1" fillId="0" borderId="0" xfId="24" applyNumberFormat="1"/>
    <xf numFmtId="0" fontId="16" fillId="0" borderId="3" xfId="17" applyFont="1" applyBorder="1" applyAlignment="1">
      <alignment horizontal="center" vertical="center"/>
    </xf>
    <xf numFmtId="0" fontId="16" fillId="0" borderId="3" xfId="17" applyFont="1" applyBorder="1" applyAlignment="1">
      <alignment horizontal="center" vertical="center" wrapText="1"/>
    </xf>
    <xf numFmtId="0" fontId="13" fillId="0" borderId="0" xfId="24" applyFont="1" applyAlignment="1">
      <alignment horizontal="right"/>
    </xf>
    <xf numFmtId="0" fontId="13" fillId="0" borderId="9" xfId="25" applyFont="1" applyBorder="1" applyAlignment="1">
      <alignment horizontal="center"/>
    </xf>
    <xf numFmtId="0" fontId="1" fillId="0" borderId="0" xfId="26"/>
    <xf numFmtId="0" fontId="17" fillId="0" borderId="10" xfId="25" applyFont="1" applyBorder="1" applyAlignment="1">
      <alignment horizontal="center" vertical="center" wrapText="1"/>
    </xf>
    <xf numFmtId="0" fontId="17" fillId="0" borderId="11" xfId="25" applyFont="1" applyBorder="1" applyAlignment="1">
      <alignment horizontal="center" vertical="center" wrapText="1"/>
    </xf>
    <xf numFmtId="0" fontId="17" fillId="0" borderId="12" xfId="25" applyFont="1" applyBorder="1" applyAlignment="1">
      <alignment horizontal="center" vertical="center" wrapText="1"/>
    </xf>
    <xf numFmtId="0" fontId="1" fillId="0" borderId="11" xfId="25" applyBorder="1" applyAlignment="1">
      <alignment horizontal="center" vertical="center" wrapText="1"/>
    </xf>
    <xf numFmtId="0" fontId="17" fillId="0" borderId="13" xfId="25" applyFont="1" applyBorder="1" applyAlignment="1">
      <alignment horizontal="center" vertical="center" wrapText="1"/>
    </xf>
    <xf numFmtId="0" fontId="17" fillId="0" borderId="14" xfId="25" applyFont="1" applyBorder="1" applyAlignment="1">
      <alignment horizontal="center" vertical="center" wrapText="1"/>
    </xf>
    <xf numFmtId="0" fontId="17" fillId="0" borderId="15" xfId="25" applyFont="1" applyBorder="1" applyAlignment="1">
      <alignment horizontal="center" vertical="center" wrapText="1"/>
    </xf>
    <xf numFmtId="0" fontId="17" fillId="0" borderId="5" xfId="25" applyFont="1" applyBorder="1" applyAlignment="1">
      <alignment horizontal="center" vertical="center" wrapText="1"/>
    </xf>
    <xf numFmtId="0" fontId="1" fillId="0" borderId="14" xfId="25" applyBorder="1" applyAlignment="1">
      <alignment horizontal="center" vertical="center" wrapText="1"/>
    </xf>
    <xf numFmtId="0" fontId="1" fillId="0" borderId="16" xfId="26" applyBorder="1" applyAlignment="1">
      <alignment horizontal="center"/>
    </xf>
    <xf numFmtId="0" fontId="1" fillId="0" borderId="6" xfId="26" applyBorder="1" applyAlignment="1">
      <alignment horizontal="center"/>
    </xf>
    <xf numFmtId="0" fontId="1" fillId="0" borderId="7" xfId="26" applyBorder="1" applyAlignment="1">
      <alignment horizontal="center"/>
    </xf>
    <xf numFmtId="0" fontId="18" fillId="6" borderId="17" xfId="25" applyFont="1" applyFill="1" applyBorder="1" applyAlignment="1">
      <alignment horizontal="center"/>
    </xf>
    <xf numFmtId="4" fontId="13" fillId="0" borderId="18" xfId="7" applyNumberFormat="1" applyFont="1" applyBorder="1" applyAlignment="1">
      <alignment horizontal="center"/>
    </xf>
    <xf numFmtId="0" fontId="13" fillId="0" borderId="18" xfId="25" applyFont="1" applyBorder="1" applyAlignment="1">
      <alignment horizontal="center"/>
    </xf>
    <xf numFmtId="16" fontId="1" fillId="0" borderId="19" xfId="25" applyNumberFormat="1" applyBorder="1" applyAlignment="1">
      <alignment horizontal="center"/>
    </xf>
    <xf numFmtId="0" fontId="19" fillId="8" borderId="3" xfId="25" applyFont="1" applyFill="1" applyBorder="1" applyAlignment="1">
      <alignment horizontal="left"/>
    </xf>
    <xf numFmtId="0" fontId="6" fillId="0" borderId="20" xfId="7" applyFont="1" applyBorder="1"/>
    <xf numFmtId="0" fontId="1" fillId="0" borderId="21" xfId="26" applyBorder="1" applyAlignment="1">
      <alignment horizontal="center"/>
    </xf>
    <xf numFmtId="0" fontId="1" fillId="0" borderId="22" xfId="26" applyBorder="1" applyAlignment="1">
      <alignment horizontal="center"/>
    </xf>
    <xf numFmtId="0" fontId="1" fillId="0" borderId="23" xfId="26" applyBorder="1" applyAlignment="1">
      <alignment horizontal="center"/>
    </xf>
    <xf numFmtId="0" fontId="18" fillId="6" borderId="0" xfId="25" applyFont="1" applyFill="1"/>
    <xf numFmtId="0" fontId="19" fillId="0" borderId="0" xfId="8" applyFont="1" applyAlignment="1">
      <alignment horizontal="center"/>
    </xf>
    <xf numFmtId="0" fontId="1" fillId="0" borderId="0" xfId="25"/>
    <xf numFmtId="0" fontId="1" fillId="0" borderId="18" xfId="26" applyBorder="1" applyAlignment="1">
      <alignment horizontal="center"/>
    </xf>
    <xf numFmtId="0" fontId="1" fillId="0" borderId="4" xfId="26" applyBorder="1"/>
    <xf numFmtId="0" fontId="1" fillId="0" borderId="4" xfId="26" applyBorder="1" applyAlignment="1">
      <alignment horizontal="center"/>
    </xf>
    <xf numFmtId="44" fontId="1" fillId="0" borderId="24" xfId="26" quotePrefix="1" applyNumberFormat="1" applyBorder="1"/>
    <xf numFmtId="0" fontId="1" fillId="0" borderId="25" xfId="26" applyBorder="1"/>
    <xf numFmtId="0" fontId="1" fillId="0" borderId="25" xfId="26" applyBorder="1" applyAlignment="1">
      <alignment horizontal="center"/>
    </xf>
    <xf numFmtId="44" fontId="1" fillId="0" borderId="26" xfId="26" applyNumberFormat="1" applyBorder="1"/>
    <xf numFmtId="16" fontId="1" fillId="0" borderId="27" xfId="25" applyNumberFormat="1" applyBorder="1" applyAlignment="1">
      <alignment horizontal="center"/>
    </xf>
    <xf numFmtId="44" fontId="1" fillId="0" borderId="4" xfId="26" quotePrefix="1" applyNumberFormat="1" applyBorder="1"/>
    <xf numFmtId="0" fontId="13" fillId="0" borderId="22" xfId="25" applyFont="1" applyBorder="1" applyAlignment="1">
      <alignment horizontal="center"/>
    </xf>
    <xf numFmtId="16" fontId="1" fillId="0" borderId="28" xfId="25" applyNumberFormat="1" applyBorder="1" applyAlignment="1">
      <alignment horizontal="center"/>
    </xf>
    <xf numFmtId="0" fontId="19" fillId="9" borderId="3" xfId="25" applyFont="1" applyFill="1" applyBorder="1" applyAlignment="1">
      <alignment horizontal="left"/>
    </xf>
    <xf numFmtId="44" fontId="1" fillId="0" borderId="29" xfId="26" applyNumberFormat="1" applyBorder="1"/>
    <xf numFmtId="0" fontId="1" fillId="0" borderId="25" xfId="26" applyBorder="1" applyAlignment="1">
      <alignment horizontal="left"/>
    </xf>
    <xf numFmtId="44" fontId="1" fillId="0" borderId="25" xfId="26" applyNumberFormat="1" applyBorder="1" applyAlignment="1">
      <alignment horizontal="center"/>
    </xf>
    <xf numFmtId="0" fontId="13" fillId="0" borderId="23" xfId="25" applyFont="1" applyBorder="1" applyAlignment="1">
      <alignment horizontal="center"/>
    </xf>
    <xf numFmtId="0" fontId="20" fillId="7" borderId="3" xfId="25" applyFont="1" applyFill="1" applyBorder="1" applyAlignment="1">
      <alignment horizontal="left"/>
    </xf>
    <xf numFmtId="0" fontId="1" fillId="0" borderId="4" xfId="26" applyBorder="1" applyAlignment="1">
      <alignment wrapText="1"/>
    </xf>
    <xf numFmtId="0" fontId="1" fillId="0" borderId="0" xfId="26" applyAlignment="1">
      <alignment horizontal="center"/>
    </xf>
    <xf numFmtId="44" fontId="1" fillId="0" borderId="4" xfId="26" applyNumberFormat="1" applyBorder="1" applyAlignment="1">
      <alignment horizontal="center"/>
    </xf>
    <xf numFmtId="16" fontId="1" fillId="0" borderId="30" xfId="25" applyNumberFormat="1" applyBorder="1" applyAlignment="1">
      <alignment horizontal="center"/>
    </xf>
    <xf numFmtId="44" fontId="0" fillId="6" borderId="11" xfId="27" applyFont="1" applyFill="1" applyBorder="1" applyAlignment="1">
      <alignment horizontal="center"/>
    </xf>
    <xf numFmtId="44" fontId="21" fillId="0" borderId="0" xfId="25" applyNumberFormat="1" applyFont="1"/>
    <xf numFmtId="0" fontId="21" fillId="0" borderId="0" xfId="26" applyFont="1"/>
    <xf numFmtId="44" fontId="1" fillId="0" borderId="0" xfId="26" applyNumberFormat="1"/>
    <xf numFmtId="17" fontId="1" fillId="0" borderId="0" xfId="26" applyNumberFormat="1"/>
    <xf numFmtId="44" fontId="21" fillId="8" borderId="0" xfId="25" applyNumberFormat="1" applyFont="1" applyFill="1"/>
    <xf numFmtId="44" fontId="1" fillId="0" borderId="0" xfId="25" applyNumberFormat="1"/>
    <xf numFmtId="44" fontId="0" fillId="0" borderId="0" xfId="27" applyFont="1"/>
    <xf numFmtId="44" fontId="22" fillId="10" borderId="18" xfId="27" applyFont="1" applyFill="1" applyBorder="1"/>
    <xf numFmtId="0" fontId="1" fillId="0" borderId="21" xfId="26" applyBorder="1"/>
    <xf numFmtId="0" fontId="1" fillId="0" borderId="22" xfId="26" applyBorder="1"/>
    <xf numFmtId="0" fontId="21" fillId="7" borderId="31" xfId="26" applyFont="1" applyFill="1" applyBorder="1" applyAlignment="1">
      <alignment horizontal="center"/>
    </xf>
    <xf numFmtId="0" fontId="21" fillId="7" borderId="32" xfId="26" applyFont="1" applyFill="1" applyBorder="1" applyAlignment="1">
      <alignment horizontal="center"/>
    </xf>
    <xf numFmtId="0" fontId="1" fillId="11" borderId="33" xfId="26" applyFill="1" applyBorder="1"/>
    <xf numFmtId="44" fontId="1" fillId="0" borderId="34" xfId="26" applyNumberFormat="1" applyBorder="1"/>
    <xf numFmtId="0" fontId="21" fillId="11" borderId="13" xfId="25" applyFont="1" applyFill="1" applyBorder="1"/>
    <xf numFmtId="44" fontId="1" fillId="0" borderId="35" xfId="25" applyNumberFormat="1" applyBorder="1"/>
    <xf numFmtId="0" fontId="20" fillId="9" borderId="3" xfId="25" applyFont="1" applyFill="1" applyBorder="1" applyAlignment="1">
      <alignment horizontal="left"/>
    </xf>
    <xf numFmtId="44" fontId="0" fillId="0" borderId="11" xfId="27" applyFont="1" applyFill="1" applyBorder="1" applyAlignment="1">
      <alignment horizontal="center"/>
    </xf>
    <xf numFmtId="0" fontId="23" fillId="0" borderId="19" xfId="25" applyFont="1" applyBorder="1" applyAlignment="1">
      <alignment horizontal="left"/>
    </xf>
    <xf numFmtId="0" fontId="1" fillId="0" borderId="0" xfId="26" applyFont="1"/>
    <xf numFmtId="0" fontId="1" fillId="0" borderId="0" xfId="26" applyFill="1" applyBorder="1"/>
    <xf numFmtId="0" fontId="1" fillId="0" borderId="0" xfId="26" applyFill="1" applyBorder="1" applyAlignment="1">
      <alignment horizontal="center"/>
    </xf>
    <xf numFmtId="44" fontId="1" fillId="0" borderId="0" xfId="26" applyNumberFormat="1" applyFill="1" applyBorder="1"/>
    <xf numFmtId="0" fontId="13" fillId="0" borderId="0" xfId="26" applyFont="1" applyFill="1" applyBorder="1"/>
    <xf numFmtId="44" fontId="22" fillId="0" borderId="0" xfId="26" applyNumberFormat="1" applyFont="1" applyFill="1" applyBorder="1"/>
    <xf numFmtId="0" fontId="13" fillId="0" borderId="28" xfId="26" applyFont="1" applyBorder="1"/>
    <xf numFmtId="44" fontId="22" fillId="6" borderId="28" xfId="26" applyNumberFormat="1" applyFont="1" applyFill="1" applyBorder="1"/>
    <xf numFmtId="0" fontId="8" fillId="7" borderId="0" xfId="17" applyFill="1"/>
    <xf numFmtId="0" fontId="8" fillId="0" borderId="0" xfId="17" applyBorder="1" applyAlignment="1">
      <alignment horizontal="center"/>
    </xf>
    <xf numFmtId="0" fontId="8" fillId="0" borderId="0" xfId="17" applyBorder="1"/>
    <xf numFmtId="0" fontId="8" fillId="0" borderId="0" xfId="18" applyBorder="1"/>
    <xf numFmtId="0" fontId="0" fillId="0" borderId="0" xfId="17" applyFont="1" applyBorder="1"/>
    <xf numFmtId="0" fontId="8" fillId="0" borderId="3" xfId="17" applyFont="1" applyBorder="1"/>
    <xf numFmtId="0" fontId="8" fillId="0" borderId="3" xfId="0" applyFont="1" applyFill="1" applyBorder="1"/>
    <xf numFmtId="0" fontId="1" fillId="7" borderId="0" xfId="24" applyFill="1"/>
    <xf numFmtId="0" fontId="16" fillId="0" borderId="0" xfId="17" applyFont="1" applyBorder="1" applyAlignment="1">
      <alignment horizontal="center" vertical="center"/>
    </xf>
    <xf numFmtId="0" fontId="8" fillId="0" borderId="3" xfId="7" applyBorder="1"/>
  </cellXfs>
  <cellStyles count="28">
    <cellStyle name="Millares" xfId="1" builtinId="3"/>
    <cellStyle name="Millares 2" xfId="10"/>
    <cellStyle name="Millares 3" xfId="11"/>
    <cellStyle name="Millares 4" xfId="4"/>
    <cellStyle name="Millares 5" xfId="2"/>
    <cellStyle name="Moneda 2 2 3" xfId="12"/>
    <cellStyle name="Moneda 2 2 3 2" xfId="9"/>
    <cellStyle name="Moneda 2 2 3 2 2" xfId="22"/>
    <cellStyle name="Moneda 2 2 3 2 2 2" xfId="27"/>
    <cellStyle name="Normal" xfId="0" builtinId="0"/>
    <cellStyle name="Normal 2" xfId="13"/>
    <cellStyle name="Normal 2 2" xfId="7"/>
    <cellStyle name="Normal 2 2 2 3" xfId="14"/>
    <cellStyle name="Normal 2 2 2 3 2" xfId="5"/>
    <cellStyle name="Normal 2 2 2 3 2 2" xfId="20"/>
    <cellStyle name="Normal 2 2 2 3 2 2 2" xfId="25"/>
    <cellStyle name="Normal 2 3" xfId="15"/>
    <cellStyle name="Normal 2 3 2" xfId="19"/>
    <cellStyle name="Normal 2 3 2 2" xfId="24"/>
    <cellStyle name="Normal 3" xfId="8"/>
    <cellStyle name="Normal 3 4" xfId="16"/>
    <cellStyle name="Normal 3 4 2" xfId="6"/>
    <cellStyle name="Normal 3 4 2 2" xfId="21"/>
    <cellStyle name="Normal 3 4 2 2 2" xfId="26"/>
    <cellStyle name="Normal 4" xfId="18"/>
    <cellStyle name="Normal 5" xfId="17"/>
    <cellStyle name="Normal 6" xfId="3"/>
    <cellStyle name="Normal 7" xfId="23"/>
  </cellStyles>
  <dxfs count="3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50182" cy="461010"/>
    <xdr:pic>
      <xdr:nvPicPr>
        <xdr:cNvPr id="2" name="Imagen 2">
          <a:extLst>
            <a:ext uri="{FF2B5EF4-FFF2-40B4-BE49-F238E27FC236}">
              <a16:creationId xmlns:a16="http://schemas.microsoft.com/office/drawing/2014/main" xmlns="" id="{DA1B7357-CF77-4024-BBD3-F6378313A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0182" cy="4610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iget.itc-ac.edu.mx/sistema/sections/view_alumn.php?CveAlumno=15762&amp;CvePrograma=MCVT-2021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s://siget.itc-ac.edu.mx/sistema/sections/view_alumn.php?CveAlumno=15750&amp;CvePrograma=MDCCVF-2021" TargetMode="External"/><Relationship Id="rId7" Type="http://schemas.openxmlformats.org/officeDocument/2006/relationships/hyperlink" Target="https://siget.itc-ac.edu.mx/sistema/sections/view_alumn.php?CveAlumno=15757&amp;CvePrograma=MCVT-2021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siget.itc-ac.edu.mx/sistema/sections/view_alumn.php?CveAlumno=15165&amp;CvePrograma=MAC-2020" TargetMode="External"/><Relationship Id="rId1" Type="http://schemas.openxmlformats.org/officeDocument/2006/relationships/hyperlink" Target="https://siget.itc-ac.edu.mx/sistema/sections/view_alumn.php?CveAlumno=15166&amp;CvePrograma=MAC-2020" TargetMode="External"/><Relationship Id="rId6" Type="http://schemas.openxmlformats.org/officeDocument/2006/relationships/hyperlink" Target="https://siget.itc-ac.edu.mx/sistema/sections/view_alumn.php?CveAlumno=16316&amp;CvePrograma=MVIIBN-2022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siget.itc-ac.edu.mx/sistema/sections/view_alumn.php?CveAlumno=16314&amp;CvePrograma=MVIIBN-2022" TargetMode="External"/><Relationship Id="rId10" Type="http://schemas.openxmlformats.org/officeDocument/2006/relationships/hyperlink" Target="https://siget.itc-ac.edu.mx/sistema/sections/view_alumn.php?CveAlumno=16411&amp;CvePrograma=MCVT-2021" TargetMode="External"/><Relationship Id="rId4" Type="http://schemas.openxmlformats.org/officeDocument/2006/relationships/hyperlink" Target="https://siget.itc-ac.edu.mx/sistema/sections/view_alumn.php?CveAlumno=16317&amp;CvePrograma=MVIIBN-2022" TargetMode="External"/><Relationship Id="rId9" Type="http://schemas.openxmlformats.org/officeDocument/2006/relationships/hyperlink" Target="https://siget.itc-ac.edu.mx/sistema/sections/view_alumn.php?CveAlumno=16424&amp;CvePrograma=MGP-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09"/>
  <sheetViews>
    <sheetView tabSelected="1" topLeftCell="C1" zoomScaleNormal="100" workbookViewId="0">
      <selection activeCell="M31" sqref="M31"/>
    </sheetView>
  </sheetViews>
  <sheetFormatPr baseColWidth="10" defaultColWidth="11.42578125" defaultRowHeight="15" x14ac:dyDescent="0.25"/>
  <cols>
    <col min="1" max="1" width="11.42578125" style="75"/>
    <col min="2" max="2" width="25.28515625" style="75" customWidth="1"/>
    <col min="3" max="3" width="16.28515625" style="75" customWidth="1"/>
    <col min="4" max="5" width="11.42578125" style="75"/>
    <col min="6" max="6" width="29.7109375" style="75" customWidth="1"/>
    <col min="7" max="7" width="29.140625" style="75" customWidth="1"/>
    <col min="8" max="9" width="11.42578125" style="75"/>
    <col min="10" max="10" width="18.5703125" style="75" customWidth="1"/>
    <col min="11" max="11" width="17.5703125" style="75" customWidth="1"/>
    <col min="12" max="12" width="20.28515625" style="75" customWidth="1"/>
    <col min="13" max="13" width="22.140625" style="75" customWidth="1"/>
    <col min="14" max="14" width="19.7109375" style="75" customWidth="1"/>
    <col min="15" max="16384" width="11.42578125" style="75"/>
  </cols>
  <sheetData>
    <row r="2" spans="1:13" ht="15.75" thickBot="1" x14ac:dyDescent="0.3">
      <c r="A2" s="74" t="s">
        <v>352</v>
      </c>
      <c r="B2" s="74"/>
      <c r="C2" s="74"/>
      <c r="D2" s="74"/>
      <c r="E2" s="74"/>
      <c r="F2" s="74"/>
      <c r="G2" s="74"/>
    </row>
    <row r="3" spans="1:13" ht="15.75" thickBot="1" x14ac:dyDescent="0.3">
      <c r="A3" s="76" t="s">
        <v>296</v>
      </c>
      <c r="B3" s="77" t="s">
        <v>297</v>
      </c>
      <c r="C3" s="77" t="s">
        <v>298</v>
      </c>
      <c r="D3" s="78" t="s">
        <v>299</v>
      </c>
      <c r="E3" s="77" t="s">
        <v>300</v>
      </c>
      <c r="F3" s="79" t="s">
        <v>301</v>
      </c>
      <c r="G3" s="77" t="s">
        <v>302</v>
      </c>
    </row>
    <row r="4" spans="1:13" ht="15.75" thickBot="1" x14ac:dyDescent="0.3">
      <c r="A4" s="80"/>
      <c r="B4" s="81"/>
      <c r="C4" s="81"/>
      <c r="D4" s="82"/>
      <c r="E4" s="83"/>
      <c r="F4" s="84"/>
      <c r="G4" s="83"/>
      <c r="K4" s="85" t="s">
        <v>303</v>
      </c>
      <c r="L4" s="86"/>
      <c r="M4" s="87"/>
    </row>
    <row r="5" spans="1:13" ht="16.5" thickBot="1" x14ac:dyDescent="0.3">
      <c r="A5" s="88" t="s">
        <v>189</v>
      </c>
      <c r="C5" s="89" t="s">
        <v>304</v>
      </c>
      <c r="D5" s="90" t="s">
        <v>305</v>
      </c>
      <c r="E5" s="91" t="s">
        <v>306</v>
      </c>
      <c r="F5" s="92" t="s">
        <v>353</v>
      </c>
      <c r="G5" s="93" t="s">
        <v>320</v>
      </c>
      <c r="K5" s="94" t="s">
        <v>307</v>
      </c>
      <c r="L5" s="95"/>
      <c r="M5" s="96"/>
    </row>
    <row r="6" spans="1:13" ht="16.5" thickBot="1" x14ac:dyDescent="0.3">
      <c r="A6" s="97" t="s">
        <v>308</v>
      </c>
      <c r="B6" s="98"/>
      <c r="C6" s="89" t="s">
        <v>304</v>
      </c>
      <c r="D6" s="99"/>
      <c r="E6" s="91" t="s">
        <v>309</v>
      </c>
      <c r="F6" s="92" t="s">
        <v>354</v>
      </c>
      <c r="G6" s="93" t="s">
        <v>322</v>
      </c>
      <c r="K6" s="100" t="s">
        <v>310</v>
      </c>
      <c r="L6" s="100" t="s">
        <v>311</v>
      </c>
      <c r="M6" s="100" t="s">
        <v>312</v>
      </c>
    </row>
    <row r="7" spans="1:13" ht="16.5" thickBot="1" x14ac:dyDescent="0.3">
      <c r="A7" s="99"/>
      <c r="B7" s="98"/>
      <c r="C7" s="89" t="s">
        <v>304</v>
      </c>
      <c r="D7" s="99"/>
      <c r="E7" s="91" t="s">
        <v>313</v>
      </c>
      <c r="F7" s="92" t="s">
        <v>355</v>
      </c>
      <c r="G7" s="93" t="s">
        <v>324</v>
      </c>
      <c r="K7" s="101" t="s">
        <v>316</v>
      </c>
      <c r="L7" s="102"/>
      <c r="M7" s="108">
        <f>'DATOS ALUMNOS'!G13</f>
        <v>26398</v>
      </c>
    </row>
    <row r="8" spans="1:13" ht="16.5" thickBot="1" x14ac:dyDescent="0.3">
      <c r="A8" s="99"/>
      <c r="B8" s="98"/>
      <c r="C8" s="89" t="s">
        <v>304</v>
      </c>
      <c r="D8" s="99"/>
      <c r="E8" s="91" t="s">
        <v>314</v>
      </c>
      <c r="F8" s="92" t="s">
        <v>356</v>
      </c>
      <c r="G8" s="93" t="s">
        <v>327</v>
      </c>
      <c r="K8" s="101" t="s">
        <v>267</v>
      </c>
      <c r="L8" s="102"/>
      <c r="M8" s="112">
        <f>'DATOS ALUMNOS'!G39</f>
        <v>11178</v>
      </c>
    </row>
    <row r="9" spans="1:13" ht="16.5" thickBot="1" x14ac:dyDescent="0.3">
      <c r="A9" s="99"/>
      <c r="B9" s="98"/>
      <c r="C9" s="89" t="s">
        <v>304</v>
      </c>
      <c r="D9" s="99"/>
      <c r="E9" s="107" t="s">
        <v>315</v>
      </c>
      <c r="F9" s="92" t="s">
        <v>357</v>
      </c>
      <c r="G9" s="93" t="s">
        <v>329</v>
      </c>
      <c r="K9" s="101" t="s">
        <v>247</v>
      </c>
      <c r="L9" s="102"/>
      <c r="M9" s="112">
        <f>'DATOS ALUMNOS'!G69</f>
        <v>5125</v>
      </c>
    </row>
    <row r="10" spans="1:13" ht="16.5" thickBot="1" x14ac:dyDescent="0.3">
      <c r="A10" s="99"/>
      <c r="B10" s="98"/>
      <c r="C10" s="89" t="s">
        <v>304</v>
      </c>
      <c r="D10" s="109" t="s">
        <v>317</v>
      </c>
      <c r="E10" s="110" t="s">
        <v>318</v>
      </c>
      <c r="F10" s="138" t="s">
        <v>358</v>
      </c>
      <c r="G10" s="93" t="s">
        <v>332</v>
      </c>
      <c r="K10" s="113" t="s">
        <v>293</v>
      </c>
      <c r="L10" s="105"/>
      <c r="M10" s="114">
        <f>'DATOS ALUMNOS'!G101</f>
        <v>6500</v>
      </c>
    </row>
    <row r="11" spans="1:13" ht="16.5" thickBot="1" x14ac:dyDescent="0.3">
      <c r="A11" s="99"/>
      <c r="B11" s="98"/>
      <c r="C11" s="89" t="s">
        <v>304</v>
      </c>
      <c r="D11" s="99"/>
      <c r="E11" s="91" t="s">
        <v>319</v>
      </c>
      <c r="F11" s="111" t="s">
        <v>359</v>
      </c>
      <c r="G11" s="93" t="s">
        <v>334</v>
      </c>
      <c r="K11" s="101" t="s">
        <v>189</v>
      </c>
      <c r="L11" s="102">
        <v>10</v>
      </c>
      <c r="M11" s="112">
        <f>C24</f>
        <v>-113.56999999999971</v>
      </c>
    </row>
    <row r="12" spans="1:13" ht="16.5" thickBot="1" x14ac:dyDescent="0.3">
      <c r="A12" s="99"/>
      <c r="B12" s="98"/>
      <c r="C12" s="89" t="s">
        <v>304</v>
      </c>
      <c r="D12" s="99"/>
      <c r="E12" s="91" t="s">
        <v>321</v>
      </c>
      <c r="F12" s="111" t="s">
        <v>360</v>
      </c>
      <c r="G12" s="93" t="s">
        <v>336</v>
      </c>
      <c r="K12" s="117" t="s">
        <v>250</v>
      </c>
      <c r="L12" s="118">
        <v>10</v>
      </c>
      <c r="M12" s="119">
        <f>C63</f>
        <v>1691.6666666666665</v>
      </c>
    </row>
    <row r="13" spans="1:13" ht="16.5" thickBot="1" x14ac:dyDescent="0.3">
      <c r="A13" s="99"/>
      <c r="B13" s="98"/>
      <c r="C13" s="89" t="s">
        <v>304</v>
      </c>
      <c r="D13" s="99"/>
      <c r="E13" s="91" t="s">
        <v>323</v>
      </c>
      <c r="F13" s="111"/>
      <c r="G13" s="93" t="s">
        <v>338</v>
      </c>
      <c r="K13" s="117" t="s">
        <v>330</v>
      </c>
      <c r="L13" s="102">
        <v>10</v>
      </c>
      <c r="M13" s="103">
        <f>C98</f>
        <v>3841.0929629629627</v>
      </c>
    </row>
    <row r="14" spans="1:13" ht="16.5" thickBot="1" x14ac:dyDescent="0.3">
      <c r="A14" s="99"/>
      <c r="B14" s="98" t="s">
        <v>337</v>
      </c>
      <c r="C14" s="121">
        <v>15469.57</v>
      </c>
      <c r="D14" s="115" t="s">
        <v>325</v>
      </c>
      <c r="E14" s="91" t="s">
        <v>326</v>
      </c>
      <c r="F14" s="116"/>
      <c r="G14" s="93"/>
      <c r="K14" s="117" t="s">
        <v>260</v>
      </c>
      <c r="L14" s="102">
        <v>10</v>
      </c>
      <c r="M14" s="103">
        <f>C131</f>
        <v>-1156.3599999999997</v>
      </c>
    </row>
    <row r="15" spans="1:13" ht="16.5" thickBot="1" x14ac:dyDescent="0.3">
      <c r="A15" s="99"/>
      <c r="B15" s="99"/>
      <c r="C15" s="139">
        <v>15469.57</v>
      </c>
      <c r="D15" s="99"/>
      <c r="E15" s="107" t="s">
        <v>328</v>
      </c>
      <c r="F15" s="116"/>
      <c r="G15" s="93"/>
      <c r="K15" s="104" t="s">
        <v>259</v>
      </c>
      <c r="L15" s="105">
        <v>9</v>
      </c>
      <c r="M15" s="106">
        <f>C167</f>
        <v>-902.77</v>
      </c>
    </row>
    <row r="16" spans="1:13" ht="16.5" thickBot="1" x14ac:dyDescent="0.3">
      <c r="A16" s="99"/>
      <c r="B16" s="99"/>
      <c r="C16" s="139">
        <v>15469.57</v>
      </c>
      <c r="D16" s="99"/>
      <c r="E16" s="120" t="s">
        <v>331</v>
      </c>
      <c r="F16" s="116"/>
      <c r="G16" s="93"/>
      <c r="K16" s="117" t="s">
        <v>246</v>
      </c>
      <c r="L16" s="102">
        <v>4</v>
      </c>
      <c r="M16" s="103">
        <f>C205</f>
        <v>3528.333333333333</v>
      </c>
    </row>
    <row r="17" spans="1:13" ht="16.5" thickBot="1" x14ac:dyDescent="0.3">
      <c r="A17" s="99"/>
      <c r="B17" s="99"/>
      <c r="C17" s="139">
        <v>15469.57</v>
      </c>
      <c r="D17" s="99"/>
      <c r="E17" s="91" t="s">
        <v>333</v>
      </c>
      <c r="F17" s="116"/>
      <c r="G17" s="93"/>
      <c r="K17" s="117" t="s">
        <v>257</v>
      </c>
      <c r="L17" s="102">
        <v>4</v>
      </c>
      <c r="M17" s="103">
        <f>C271</f>
        <v>-1314.17</v>
      </c>
    </row>
    <row r="18" spans="1:13" ht="16.5" thickBot="1" x14ac:dyDescent="0.3">
      <c r="A18" s="99"/>
      <c r="B18" s="99"/>
      <c r="C18" s="139">
        <v>15469.57</v>
      </c>
      <c r="D18" s="99"/>
      <c r="E18" s="91" t="s">
        <v>335</v>
      </c>
      <c r="F18" s="116"/>
      <c r="G18" s="93"/>
      <c r="K18" s="117" t="s">
        <v>265</v>
      </c>
      <c r="L18" s="102">
        <v>4</v>
      </c>
      <c r="M18" s="103">
        <f>C309</f>
        <v>8516.9240740740734</v>
      </c>
    </row>
    <row r="19" spans="1:13" ht="16.5" thickBot="1" x14ac:dyDescent="0.3">
      <c r="A19" s="99"/>
      <c r="B19" s="99"/>
      <c r="C19" s="139"/>
      <c r="D19" s="99"/>
      <c r="E19" s="107"/>
      <c r="F19" s="116"/>
      <c r="G19" s="140"/>
      <c r="K19" s="117" t="s">
        <v>273</v>
      </c>
      <c r="L19" s="102">
        <v>4</v>
      </c>
      <c r="M19" s="103">
        <f>C238</f>
        <v>11707.020740740738</v>
      </c>
    </row>
    <row r="20" spans="1:13" ht="16.5" thickBot="1" x14ac:dyDescent="0.3">
      <c r="A20" s="99"/>
      <c r="B20" s="99"/>
      <c r="C20" s="122">
        <f>SUM(C5:C19)</f>
        <v>77347.850000000006</v>
      </c>
      <c r="D20" s="99"/>
      <c r="E20" s="99"/>
      <c r="F20" s="99"/>
      <c r="G20" s="99"/>
      <c r="K20" s="104"/>
      <c r="L20" s="105"/>
      <c r="M20" s="106"/>
    </row>
    <row r="21" spans="1:13" ht="15.75" x14ac:dyDescent="0.25">
      <c r="A21" s="99"/>
      <c r="B21" s="99"/>
      <c r="C21" s="122"/>
      <c r="D21" s="99"/>
      <c r="E21" s="99"/>
      <c r="F21" s="99"/>
      <c r="G21" s="99"/>
      <c r="K21" s="117" t="s">
        <v>339</v>
      </c>
      <c r="L21" s="102"/>
      <c r="M21" s="103"/>
    </row>
    <row r="22" spans="1:13" ht="15.75" thickBot="1" x14ac:dyDescent="0.3">
      <c r="C22" s="124"/>
      <c r="K22" s="104" t="s">
        <v>341</v>
      </c>
      <c r="L22" s="105"/>
      <c r="M22" s="106"/>
    </row>
    <row r="23" spans="1:13" ht="18.75" x14ac:dyDescent="0.3">
      <c r="B23" s="125"/>
      <c r="C23" s="126">
        <f>'DATOS ALUMNOS'!G23</f>
        <v>15356</v>
      </c>
      <c r="D23" s="99"/>
      <c r="E23" s="99"/>
      <c r="F23" s="99"/>
      <c r="G23" s="99"/>
      <c r="K23" s="147" t="s">
        <v>343</v>
      </c>
      <c r="M23" s="148">
        <f>SUM(M7:M22)</f>
        <v>74999.16777777778</v>
      </c>
    </row>
    <row r="24" spans="1:13" x14ac:dyDescent="0.25">
      <c r="B24" s="75" t="s">
        <v>340</v>
      </c>
      <c r="C24" s="127">
        <f>+C23-C14</f>
        <v>-113.56999999999971</v>
      </c>
      <c r="D24" s="99"/>
      <c r="E24" s="99"/>
      <c r="F24" s="99"/>
      <c r="G24" s="99"/>
      <c r="K24" s="142"/>
      <c r="L24" s="143"/>
      <c r="M24" s="144"/>
    </row>
    <row r="25" spans="1:13" ht="18.75" x14ac:dyDescent="0.3">
      <c r="B25" s="75" t="s">
        <v>342</v>
      </c>
      <c r="C25" s="128">
        <f>C24/1.08</f>
        <v>-105.15740740740713</v>
      </c>
      <c r="D25" s="99"/>
      <c r="E25" s="99"/>
      <c r="F25" s="99"/>
      <c r="G25" s="99"/>
      <c r="K25" s="145"/>
      <c r="L25" s="142"/>
      <c r="M25" s="146"/>
    </row>
    <row r="26" spans="1:13" ht="15.75" thickBot="1" x14ac:dyDescent="0.3">
      <c r="B26" s="75" t="s">
        <v>344</v>
      </c>
      <c r="C26" s="128">
        <f>+C25*0.16</f>
        <v>-16.825185185185141</v>
      </c>
      <c r="D26" s="99"/>
      <c r="E26" s="99"/>
      <c r="F26" s="99"/>
      <c r="G26" s="99"/>
      <c r="K26" s="142"/>
      <c r="L26" s="142"/>
      <c r="M26" s="142"/>
    </row>
    <row r="27" spans="1:13" ht="19.5" thickBot="1" x14ac:dyDescent="0.35">
      <c r="A27" s="123"/>
      <c r="B27" s="123" t="s">
        <v>345</v>
      </c>
      <c r="C27" s="129">
        <f>+C25+C26</f>
        <v>-121.98259259259228</v>
      </c>
      <c r="D27" s="99"/>
      <c r="E27" s="99"/>
      <c r="F27" s="99"/>
      <c r="G27" s="99"/>
      <c r="K27" s="132" t="s">
        <v>346</v>
      </c>
      <c r="L27" s="133"/>
    </row>
    <row r="28" spans="1:13" x14ac:dyDescent="0.25">
      <c r="K28" s="134" t="s">
        <v>347</v>
      </c>
      <c r="L28" s="135">
        <f>M23/1.16</f>
        <v>64654.454980842922</v>
      </c>
    </row>
    <row r="29" spans="1:13" x14ac:dyDescent="0.25">
      <c r="K29" s="134" t="s">
        <v>348</v>
      </c>
      <c r="L29" s="135">
        <f>L28*0.16</f>
        <v>10344.712796934868</v>
      </c>
    </row>
    <row r="30" spans="1:13" ht="16.5" thickBot="1" x14ac:dyDescent="0.3">
      <c r="K30" s="136" t="s">
        <v>349</v>
      </c>
      <c r="L30" s="137">
        <f>SUM(L28:L29)</f>
        <v>74999.167777777795</v>
      </c>
    </row>
    <row r="33" spans="1:7" ht="15.75" thickBot="1" x14ac:dyDescent="0.3"/>
    <row r="34" spans="1:7" s="131" customFormat="1" ht="6.75" customHeight="1" thickBot="1" x14ac:dyDescent="0.3">
      <c r="A34" s="130"/>
    </row>
    <row r="38" spans="1:7" ht="15.75" thickBot="1" x14ac:dyDescent="0.3">
      <c r="A38" s="74" t="s">
        <v>361</v>
      </c>
      <c r="B38" s="74"/>
      <c r="C38" s="74"/>
      <c r="D38" s="74"/>
      <c r="E38" s="74"/>
      <c r="F38" s="74"/>
      <c r="G38" s="74"/>
    </row>
    <row r="39" spans="1:7" x14ac:dyDescent="0.25">
      <c r="A39" s="76" t="s">
        <v>296</v>
      </c>
      <c r="B39" s="77" t="s">
        <v>297</v>
      </c>
      <c r="C39" s="77" t="s">
        <v>298</v>
      </c>
      <c r="D39" s="78" t="s">
        <v>299</v>
      </c>
      <c r="E39" s="77" t="s">
        <v>300</v>
      </c>
      <c r="F39" s="79" t="s">
        <v>301</v>
      </c>
      <c r="G39" s="77" t="s">
        <v>302</v>
      </c>
    </row>
    <row r="40" spans="1:7" ht="15.75" thickBot="1" x14ac:dyDescent="0.3">
      <c r="A40" s="80"/>
      <c r="B40" s="81"/>
      <c r="C40" s="81"/>
      <c r="D40" s="82"/>
      <c r="E40" s="83"/>
      <c r="F40" s="84"/>
      <c r="G40" s="83"/>
    </row>
    <row r="41" spans="1:7" ht="16.5" thickBot="1" x14ac:dyDescent="0.3">
      <c r="A41" s="88" t="s">
        <v>250</v>
      </c>
      <c r="C41" s="89" t="s">
        <v>304</v>
      </c>
      <c r="D41" s="90" t="s">
        <v>305</v>
      </c>
      <c r="E41" s="91" t="s">
        <v>306</v>
      </c>
      <c r="F41" s="92" t="s">
        <v>350</v>
      </c>
      <c r="G41" s="93" t="s">
        <v>320</v>
      </c>
    </row>
    <row r="42" spans="1:7" ht="16.5" thickBot="1" x14ac:dyDescent="0.3">
      <c r="A42" s="97" t="s">
        <v>308</v>
      </c>
      <c r="B42" s="98"/>
      <c r="C42" s="89" t="s">
        <v>304</v>
      </c>
      <c r="D42" s="99"/>
      <c r="E42" s="91" t="s">
        <v>309</v>
      </c>
      <c r="F42" s="92" t="s">
        <v>362</v>
      </c>
      <c r="G42" s="93" t="s">
        <v>322</v>
      </c>
    </row>
    <row r="43" spans="1:7" ht="16.5" thickBot="1" x14ac:dyDescent="0.3">
      <c r="A43" s="99"/>
      <c r="B43" s="98"/>
      <c r="C43" s="89" t="s">
        <v>304</v>
      </c>
      <c r="D43" s="99"/>
      <c r="E43" s="91" t="s">
        <v>313</v>
      </c>
      <c r="F43" s="92" t="s">
        <v>363</v>
      </c>
      <c r="G43" s="93" t="s">
        <v>324</v>
      </c>
    </row>
    <row r="44" spans="1:7" ht="16.5" thickBot="1" x14ac:dyDescent="0.3">
      <c r="A44" s="99"/>
      <c r="B44" s="98"/>
      <c r="C44" s="89" t="s">
        <v>304</v>
      </c>
      <c r="D44" s="99"/>
      <c r="E44" s="91" t="s">
        <v>314</v>
      </c>
      <c r="F44" s="92" t="s">
        <v>364</v>
      </c>
      <c r="G44" s="93" t="s">
        <v>327</v>
      </c>
    </row>
    <row r="45" spans="1:7" ht="16.5" thickBot="1" x14ac:dyDescent="0.3">
      <c r="A45" s="99"/>
      <c r="B45" s="98"/>
      <c r="C45" s="89" t="s">
        <v>304</v>
      </c>
      <c r="D45" s="99"/>
      <c r="E45" s="107" t="s">
        <v>315</v>
      </c>
      <c r="F45" s="92" t="s">
        <v>365</v>
      </c>
      <c r="G45" s="93" t="s">
        <v>329</v>
      </c>
    </row>
    <row r="46" spans="1:7" ht="16.5" thickBot="1" x14ac:dyDescent="0.3">
      <c r="A46" s="99"/>
      <c r="B46" s="98"/>
      <c r="C46" s="89" t="s">
        <v>304</v>
      </c>
      <c r="D46" s="109" t="s">
        <v>317</v>
      </c>
      <c r="E46" s="110" t="s">
        <v>318</v>
      </c>
      <c r="F46" s="138" t="s">
        <v>366</v>
      </c>
      <c r="G46" s="93" t="s">
        <v>367</v>
      </c>
    </row>
    <row r="47" spans="1:7" ht="16.5" thickBot="1" x14ac:dyDescent="0.3">
      <c r="A47" s="99"/>
      <c r="B47" s="98"/>
      <c r="C47" s="89" t="s">
        <v>304</v>
      </c>
      <c r="D47" s="99"/>
      <c r="E47" s="91" t="s">
        <v>319</v>
      </c>
      <c r="F47" s="111" t="s">
        <v>351</v>
      </c>
      <c r="G47" s="93" t="s">
        <v>334</v>
      </c>
    </row>
    <row r="48" spans="1:7" ht="16.5" thickBot="1" x14ac:dyDescent="0.3">
      <c r="A48" s="99"/>
      <c r="B48" s="98"/>
      <c r="C48" s="89" t="s">
        <v>304</v>
      </c>
      <c r="D48" s="99"/>
      <c r="E48" s="91" t="s">
        <v>321</v>
      </c>
      <c r="F48" s="111" t="s">
        <v>368</v>
      </c>
      <c r="G48" s="93" t="s">
        <v>336</v>
      </c>
    </row>
    <row r="49" spans="1:7" ht="16.5" thickBot="1" x14ac:dyDescent="0.3">
      <c r="A49" s="99"/>
      <c r="B49" s="98"/>
      <c r="C49" s="89" t="s">
        <v>304</v>
      </c>
      <c r="D49" s="99"/>
      <c r="E49" s="91" t="s">
        <v>323</v>
      </c>
      <c r="F49" s="111"/>
      <c r="G49" s="93" t="s">
        <v>338</v>
      </c>
    </row>
    <row r="50" spans="1:7" ht="16.5" thickBot="1" x14ac:dyDescent="0.3">
      <c r="A50" s="99"/>
      <c r="B50" s="98" t="s">
        <v>337</v>
      </c>
      <c r="C50" s="121">
        <v>16800</v>
      </c>
      <c r="D50" s="115" t="s">
        <v>325</v>
      </c>
      <c r="E50" s="91" t="s">
        <v>326</v>
      </c>
      <c r="F50" s="116"/>
      <c r="G50" s="93"/>
    </row>
    <row r="51" spans="1:7" ht="16.5" thickBot="1" x14ac:dyDescent="0.3">
      <c r="A51" s="99"/>
      <c r="B51" s="99"/>
      <c r="C51" s="139">
        <v>16800</v>
      </c>
      <c r="D51" s="99"/>
      <c r="E51" s="107" t="s">
        <v>328</v>
      </c>
      <c r="F51" s="116"/>
      <c r="G51" s="93"/>
    </row>
    <row r="52" spans="1:7" ht="16.5" thickBot="1" x14ac:dyDescent="0.3">
      <c r="A52" s="99"/>
      <c r="B52" s="99"/>
      <c r="C52" s="139">
        <v>16800</v>
      </c>
      <c r="D52" s="99"/>
      <c r="E52" s="120" t="s">
        <v>331</v>
      </c>
      <c r="F52" s="116"/>
      <c r="G52" s="93"/>
    </row>
    <row r="53" spans="1:7" ht="16.5" thickBot="1" x14ac:dyDescent="0.3">
      <c r="A53" s="99"/>
      <c r="B53" s="99"/>
      <c r="C53" s="139">
        <v>16800</v>
      </c>
      <c r="D53" s="99"/>
      <c r="E53" s="91" t="s">
        <v>333</v>
      </c>
      <c r="F53" s="116"/>
      <c r="G53" s="93"/>
    </row>
    <row r="54" spans="1:7" ht="16.5" thickBot="1" x14ac:dyDescent="0.3">
      <c r="A54" s="99"/>
      <c r="B54" s="99"/>
      <c r="C54" s="139">
        <v>16800</v>
      </c>
      <c r="D54" s="99"/>
      <c r="E54" s="91" t="s">
        <v>335</v>
      </c>
      <c r="F54" s="116"/>
      <c r="G54" s="93"/>
    </row>
    <row r="55" spans="1:7" ht="16.5" thickBot="1" x14ac:dyDescent="0.3">
      <c r="A55" s="99"/>
      <c r="B55" s="99"/>
      <c r="C55" s="139"/>
      <c r="D55" s="99"/>
      <c r="E55" s="107"/>
      <c r="F55" s="116"/>
      <c r="G55" s="140"/>
    </row>
    <row r="56" spans="1:7" ht="15.75" x14ac:dyDescent="0.25">
      <c r="A56" s="99"/>
      <c r="B56" s="99"/>
      <c r="C56" s="122">
        <f>SUM(C41:C55)</f>
        <v>84000</v>
      </c>
      <c r="D56" s="99"/>
      <c r="E56" s="99"/>
      <c r="F56" s="99"/>
      <c r="G56" s="99"/>
    </row>
    <row r="57" spans="1:7" ht="15.75" x14ac:dyDescent="0.25">
      <c r="A57" s="99"/>
      <c r="B57" s="99"/>
      <c r="C57" s="122"/>
      <c r="D57" s="99"/>
      <c r="E57" s="99"/>
      <c r="F57" s="99"/>
      <c r="G57" s="99"/>
    </row>
    <row r="58" spans="1:7" x14ac:dyDescent="0.25">
      <c r="C58" s="124"/>
    </row>
    <row r="59" spans="1:7" ht="15.75" x14ac:dyDescent="0.25">
      <c r="B59" s="125"/>
      <c r="C59" s="126">
        <f>'DATOS ALUMNOS'!G81</f>
        <v>18375</v>
      </c>
      <c r="D59" s="99"/>
      <c r="E59" s="99"/>
      <c r="F59" s="99"/>
      <c r="G59" s="99"/>
    </row>
    <row r="60" spans="1:7" x14ac:dyDescent="0.25">
      <c r="B60" s="75" t="s">
        <v>340</v>
      </c>
      <c r="C60" s="127">
        <f>+C59-C50</f>
        <v>1575</v>
      </c>
      <c r="D60" s="99"/>
      <c r="E60" s="99"/>
      <c r="F60" s="99"/>
      <c r="G60" s="99"/>
    </row>
    <row r="61" spans="1:7" x14ac:dyDescent="0.25">
      <c r="B61" s="75" t="s">
        <v>342</v>
      </c>
      <c r="C61" s="128">
        <f>C60/1.08</f>
        <v>1458.3333333333333</v>
      </c>
      <c r="D61" s="99"/>
      <c r="E61" s="99"/>
      <c r="F61" s="99"/>
      <c r="G61" s="99"/>
    </row>
    <row r="62" spans="1:7" ht="15.75" thickBot="1" x14ac:dyDescent="0.3">
      <c r="B62" s="75" t="s">
        <v>344</v>
      </c>
      <c r="C62" s="128">
        <f>+C61*0.16</f>
        <v>233.33333333333331</v>
      </c>
      <c r="D62" s="99"/>
      <c r="E62" s="99"/>
      <c r="F62" s="99"/>
      <c r="G62" s="99"/>
    </row>
    <row r="63" spans="1:7" ht="19.5" thickBot="1" x14ac:dyDescent="0.35">
      <c r="A63" s="123"/>
      <c r="B63" s="123" t="s">
        <v>345</v>
      </c>
      <c r="C63" s="129">
        <f>+C61+C62</f>
        <v>1691.6666666666665</v>
      </c>
      <c r="D63" s="99"/>
      <c r="E63" s="99"/>
      <c r="F63" s="99"/>
      <c r="G63" s="99"/>
    </row>
    <row r="68" spans="1:7" ht="15.75" thickBot="1" x14ac:dyDescent="0.3"/>
    <row r="69" spans="1:7" s="131" customFormat="1" ht="6.75" customHeight="1" thickBot="1" x14ac:dyDescent="0.3">
      <c r="A69" s="130"/>
    </row>
    <row r="73" spans="1:7" ht="15.75" thickBot="1" x14ac:dyDescent="0.3">
      <c r="A73" s="74" t="s">
        <v>369</v>
      </c>
      <c r="B73" s="74"/>
      <c r="C73" s="74"/>
      <c r="D73" s="74"/>
      <c r="E73" s="74"/>
      <c r="F73" s="74"/>
      <c r="G73" s="74"/>
    </row>
    <row r="74" spans="1:7" x14ac:dyDescent="0.25">
      <c r="A74" s="76" t="s">
        <v>296</v>
      </c>
      <c r="B74" s="77" t="s">
        <v>297</v>
      </c>
      <c r="C74" s="77" t="s">
        <v>298</v>
      </c>
      <c r="D74" s="78" t="s">
        <v>299</v>
      </c>
      <c r="E74" s="77" t="s">
        <v>300</v>
      </c>
      <c r="F74" s="79" t="s">
        <v>301</v>
      </c>
      <c r="G74" s="77" t="s">
        <v>302</v>
      </c>
    </row>
    <row r="75" spans="1:7" ht="15.75" thickBot="1" x14ac:dyDescent="0.3">
      <c r="A75" s="80"/>
      <c r="B75" s="81"/>
      <c r="C75" s="81"/>
      <c r="D75" s="82"/>
      <c r="E75" s="83"/>
      <c r="F75" s="84"/>
      <c r="G75" s="83"/>
    </row>
    <row r="76" spans="1:7" ht="16.5" thickBot="1" x14ac:dyDescent="0.3">
      <c r="A76" s="88" t="s">
        <v>330</v>
      </c>
      <c r="C76" s="89" t="s">
        <v>304</v>
      </c>
      <c r="D76" s="90" t="s">
        <v>305</v>
      </c>
      <c r="E76" s="91" t="s">
        <v>306</v>
      </c>
      <c r="F76" s="92" t="s">
        <v>370</v>
      </c>
      <c r="G76" s="93" t="s">
        <v>320</v>
      </c>
    </row>
    <row r="77" spans="1:7" ht="16.5" thickBot="1" x14ac:dyDescent="0.3">
      <c r="A77" s="97" t="s">
        <v>308</v>
      </c>
      <c r="B77" s="98"/>
      <c r="C77" s="89" t="s">
        <v>304</v>
      </c>
      <c r="D77" s="99"/>
      <c r="E77" s="91" t="s">
        <v>309</v>
      </c>
      <c r="F77" s="92" t="s">
        <v>371</v>
      </c>
      <c r="G77" s="93" t="s">
        <v>322</v>
      </c>
    </row>
    <row r="78" spans="1:7" ht="16.5" thickBot="1" x14ac:dyDescent="0.3">
      <c r="A78" s="99"/>
      <c r="B78" s="98"/>
      <c r="C78" s="89" t="s">
        <v>304</v>
      </c>
      <c r="D78" s="99"/>
      <c r="E78" s="91" t="s">
        <v>313</v>
      </c>
      <c r="F78" s="92" t="s">
        <v>372</v>
      </c>
      <c r="G78" s="93" t="s">
        <v>324</v>
      </c>
    </row>
    <row r="79" spans="1:7" ht="16.5" thickBot="1" x14ac:dyDescent="0.3">
      <c r="A79" s="99"/>
      <c r="B79" s="98"/>
      <c r="C79" s="89" t="s">
        <v>304</v>
      </c>
      <c r="D79" s="99"/>
      <c r="E79" s="91" t="s">
        <v>314</v>
      </c>
      <c r="F79" s="92" t="s">
        <v>373</v>
      </c>
      <c r="G79" s="93" t="s">
        <v>327</v>
      </c>
    </row>
    <row r="80" spans="1:7" ht="16.5" thickBot="1" x14ac:dyDescent="0.3">
      <c r="A80" s="99"/>
      <c r="B80" s="98"/>
      <c r="C80" s="89" t="s">
        <v>304</v>
      </c>
      <c r="D80" s="99"/>
      <c r="E80" s="107" t="s">
        <v>315</v>
      </c>
      <c r="F80" s="92" t="s">
        <v>374</v>
      </c>
      <c r="G80" s="93" t="s">
        <v>329</v>
      </c>
    </row>
    <row r="81" spans="1:7" ht="16.5" thickBot="1" x14ac:dyDescent="0.3">
      <c r="A81" s="99"/>
      <c r="B81" s="98"/>
      <c r="C81" s="89" t="s">
        <v>304</v>
      </c>
      <c r="D81" s="109" t="s">
        <v>317</v>
      </c>
      <c r="E81" s="110" t="s">
        <v>318</v>
      </c>
      <c r="F81" s="92" t="s">
        <v>375</v>
      </c>
      <c r="G81" s="93" t="s">
        <v>367</v>
      </c>
    </row>
    <row r="82" spans="1:7" ht="16.5" thickBot="1" x14ac:dyDescent="0.3">
      <c r="A82" s="99"/>
      <c r="B82" s="98"/>
      <c r="C82" s="89" t="s">
        <v>304</v>
      </c>
      <c r="D82" s="99"/>
      <c r="E82" s="91" t="s">
        <v>319</v>
      </c>
      <c r="F82" s="111" t="s">
        <v>376</v>
      </c>
      <c r="G82" s="93" t="s">
        <v>334</v>
      </c>
    </row>
    <row r="83" spans="1:7" ht="16.5" thickBot="1" x14ac:dyDescent="0.3">
      <c r="A83" s="99"/>
      <c r="B83" s="98"/>
      <c r="C83" s="89" t="s">
        <v>304</v>
      </c>
      <c r="D83" s="99"/>
      <c r="E83" s="91" t="s">
        <v>321</v>
      </c>
      <c r="F83" s="111" t="s">
        <v>377</v>
      </c>
      <c r="G83" s="93" t="s">
        <v>336</v>
      </c>
    </row>
    <row r="84" spans="1:7" ht="16.5" thickBot="1" x14ac:dyDescent="0.3">
      <c r="A84" s="99"/>
      <c r="B84" s="98"/>
      <c r="C84" s="89" t="s">
        <v>304</v>
      </c>
      <c r="D84" s="99"/>
      <c r="E84" s="91" t="s">
        <v>323</v>
      </c>
      <c r="F84" s="111"/>
      <c r="G84" s="93" t="s">
        <v>338</v>
      </c>
    </row>
    <row r="85" spans="1:7" ht="16.5" thickBot="1" x14ac:dyDescent="0.3">
      <c r="A85" s="99"/>
      <c r="B85" s="98" t="s">
        <v>337</v>
      </c>
      <c r="C85" s="121">
        <v>2823.81</v>
      </c>
      <c r="D85" s="115" t="s">
        <v>325</v>
      </c>
      <c r="E85" s="91" t="s">
        <v>326</v>
      </c>
      <c r="F85" s="116"/>
      <c r="G85" s="93"/>
    </row>
    <row r="86" spans="1:7" ht="16.5" thickBot="1" x14ac:dyDescent="0.3">
      <c r="A86" s="99"/>
      <c r="B86" s="99"/>
      <c r="C86" s="139">
        <v>2823.81</v>
      </c>
      <c r="D86" s="99"/>
      <c r="E86" s="107" t="s">
        <v>328</v>
      </c>
      <c r="F86" s="116"/>
      <c r="G86" s="93"/>
    </row>
    <row r="87" spans="1:7" ht="16.5" thickBot="1" x14ac:dyDescent="0.3">
      <c r="A87" s="99"/>
      <c r="B87" s="99"/>
      <c r="C87" s="139">
        <v>2823.81</v>
      </c>
      <c r="D87" s="99"/>
      <c r="E87" s="120" t="s">
        <v>331</v>
      </c>
      <c r="F87" s="116"/>
      <c r="G87" s="93"/>
    </row>
    <row r="88" spans="1:7" ht="16.5" thickBot="1" x14ac:dyDescent="0.3">
      <c r="A88" s="99"/>
      <c r="B88" s="99"/>
      <c r="C88" s="139">
        <v>2823.81</v>
      </c>
      <c r="D88" s="99"/>
      <c r="E88" s="91" t="s">
        <v>333</v>
      </c>
      <c r="F88" s="116"/>
      <c r="G88" s="93"/>
    </row>
    <row r="89" spans="1:7" ht="16.5" thickBot="1" x14ac:dyDescent="0.3">
      <c r="A89" s="99"/>
      <c r="B89" s="99"/>
      <c r="C89" s="139">
        <v>2823.81</v>
      </c>
      <c r="D89" s="99"/>
      <c r="E89" s="91" t="s">
        <v>335</v>
      </c>
      <c r="F89" s="116"/>
      <c r="G89" s="93"/>
    </row>
    <row r="90" spans="1:7" ht="16.5" thickBot="1" x14ac:dyDescent="0.3">
      <c r="A90" s="99"/>
      <c r="B90" s="99"/>
      <c r="C90" s="139"/>
      <c r="D90" s="99"/>
      <c r="E90" s="107"/>
      <c r="F90" s="116"/>
      <c r="G90" s="140"/>
    </row>
    <row r="91" spans="1:7" ht="15.75" x14ac:dyDescent="0.25">
      <c r="A91" s="99"/>
      <c r="B91" s="99"/>
      <c r="C91" s="122">
        <f>SUM(C76:C90)</f>
        <v>14119.05</v>
      </c>
      <c r="D91" s="99"/>
      <c r="E91" s="99"/>
      <c r="F91" s="99"/>
      <c r="G91" s="99"/>
    </row>
    <row r="92" spans="1:7" ht="15.75" x14ac:dyDescent="0.25">
      <c r="A92" s="99"/>
      <c r="B92" s="99"/>
      <c r="C92" s="122"/>
      <c r="D92" s="99"/>
      <c r="E92" s="99"/>
      <c r="F92" s="99"/>
      <c r="G92" s="99"/>
    </row>
    <row r="93" spans="1:7" x14ac:dyDescent="0.25">
      <c r="C93" s="124"/>
    </row>
    <row r="94" spans="1:7" ht="15.75" x14ac:dyDescent="0.25">
      <c r="B94" s="125"/>
      <c r="C94" s="126">
        <f>'DATOS ALUMNOS'!G46</f>
        <v>6400</v>
      </c>
      <c r="D94" s="99"/>
      <c r="E94" s="99"/>
      <c r="F94" s="99"/>
      <c r="G94" s="99"/>
    </row>
    <row r="95" spans="1:7" x14ac:dyDescent="0.25">
      <c r="B95" s="75" t="s">
        <v>340</v>
      </c>
      <c r="C95" s="127">
        <f>+C94-C85</f>
        <v>3576.19</v>
      </c>
      <c r="D95" s="99"/>
      <c r="E95" s="99"/>
      <c r="F95" s="99"/>
      <c r="G95" s="99"/>
    </row>
    <row r="96" spans="1:7" x14ac:dyDescent="0.25">
      <c r="B96" s="75" t="s">
        <v>342</v>
      </c>
      <c r="C96" s="128">
        <f>C95/1.08</f>
        <v>3311.287037037037</v>
      </c>
      <c r="D96" s="99"/>
      <c r="E96" s="99"/>
      <c r="F96" s="99"/>
      <c r="G96" s="99"/>
    </row>
    <row r="97" spans="1:7" ht="15.75" thickBot="1" x14ac:dyDescent="0.3">
      <c r="B97" s="75" t="s">
        <v>344</v>
      </c>
      <c r="C97" s="128">
        <f>+C96*0.16</f>
        <v>529.80592592592598</v>
      </c>
      <c r="D97" s="99"/>
      <c r="E97" s="99"/>
      <c r="F97" s="99"/>
      <c r="G97" s="99"/>
    </row>
    <row r="98" spans="1:7" ht="19.5" thickBot="1" x14ac:dyDescent="0.35">
      <c r="A98" s="123"/>
      <c r="B98" s="123" t="s">
        <v>345</v>
      </c>
      <c r="C98" s="129">
        <f>+C96+C97</f>
        <v>3841.0929629629627</v>
      </c>
      <c r="D98" s="99"/>
      <c r="E98" s="99"/>
      <c r="F98" s="99"/>
      <c r="G98" s="99"/>
    </row>
    <row r="104" spans="1:7" ht="14.25" customHeight="1" thickBot="1" x14ac:dyDescent="0.3"/>
    <row r="105" spans="1:7" s="131" customFormat="1" ht="6.75" customHeight="1" thickBot="1" x14ac:dyDescent="0.3">
      <c r="A105" s="130"/>
    </row>
    <row r="109" spans="1:7" ht="15.75" thickBot="1" x14ac:dyDescent="0.3">
      <c r="A109" s="74" t="s">
        <v>378</v>
      </c>
      <c r="B109" s="74"/>
      <c r="C109" s="74"/>
      <c r="D109" s="74"/>
      <c r="E109" s="74"/>
      <c r="F109" s="74"/>
      <c r="G109" s="74"/>
    </row>
    <row r="110" spans="1:7" x14ac:dyDescent="0.25">
      <c r="A110" s="76" t="s">
        <v>296</v>
      </c>
      <c r="B110" s="77" t="s">
        <v>297</v>
      </c>
      <c r="C110" s="77" t="s">
        <v>298</v>
      </c>
      <c r="D110" s="78" t="s">
        <v>299</v>
      </c>
      <c r="E110" s="77" t="s">
        <v>300</v>
      </c>
      <c r="F110" s="79" t="s">
        <v>301</v>
      </c>
      <c r="G110" s="77" t="s">
        <v>302</v>
      </c>
    </row>
    <row r="111" spans="1:7" ht="15.75" thickBot="1" x14ac:dyDescent="0.3">
      <c r="A111" s="80"/>
      <c r="B111" s="81"/>
      <c r="C111" s="81"/>
      <c r="D111" s="82"/>
      <c r="E111" s="83"/>
      <c r="F111" s="84"/>
      <c r="G111" s="83"/>
    </row>
    <row r="112" spans="1:7" ht="16.5" thickBot="1" x14ac:dyDescent="0.3">
      <c r="A112" s="88" t="s">
        <v>260</v>
      </c>
      <c r="C112" s="89" t="s">
        <v>304</v>
      </c>
      <c r="D112" s="90" t="s">
        <v>305</v>
      </c>
      <c r="E112" s="91" t="s">
        <v>306</v>
      </c>
      <c r="F112" s="92" t="s">
        <v>379</v>
      </c>
      <c r="G112" s="93" t="s">
        <v>320</v>
      </c>
    </row>
    <row r="113" spans="1:7" ht="16.5" thickBot="1" x14ac:dyDescent="0.3">
      <c r="A113" s="97" t="s">
        <v>308</v>
      </c>
      <c r="B113" s="98"/>
      <c r="C113" s="89" t="s">
        <v>304</v>
      </c>
      <c r="D113" s="99"/>
      <c r="E113" s="91" t="s">
        <v>309</v>
      </c>
      <c r="F113" s="92" t="s">
        <v>380</v>
      </c>
      <c r="G113" s="93" t="s">
        <v>322</v>
      </c>
    </row>
    <row r="114" spans="1:7" ht="16.5" thickBot="1" x14ac:dyDescent="0.3">
      <c r="A114" s="99"/>
      <c r="B114" s="98"/>
      <c r="C114" s="89" t="s">
        <v>304</v>
      </c>
      <c r="D114" s="99"/>
      <c r="E114" s="91" t="s">
        <v>313</v>
      </c>
      <c r="F114" s="92" t="s">
        <v>381</v>
      </c>
      <c r="G114" s="93" t="s">
        <v>324</v>
      </c>
    </row>
    <row r="115" spans="1:7" ht="16.5" thickBot="1" x14ac:dyDescent="0.3">
      <c r="A115" s="99"/>
      <c r="B115" s="98"/>
      <c r="C115" s="89" t="s">
        <v>304</v>
      </c>
      <c r="D115" s="99"/>
      <c r="E115" s="91" t="s">
        <v>314</v>
      </c>
      <c r="F115" s="92" t="s">
        <v>382</v>
      </c>
      <c r="G115" s="93" t="s">
        <v>327</v>
      </c>
    </row>
    <row r="116" spans="1:7" ht="16.5" thickBot="1" x14ac:dyDescent="0.3">
      <c r="A116" s="99"/>
      <c r="B116" s="98"/>
      <c r="C116" s="89" t="s">
        <v>304</v>
      </c>
      <c r="D116" s="99"/>
      <c r="E116" s="107" t="s">
        <v>315</v>
      </c>
      <c r="F116" s="92" t="s">
        <v>383</v>
      </c>
      <c r="G116" s="93" t="s">
        <v>367</v>
      </c>
    </row>
    <row r="117" spans="1:7" ht="16.5" thickBot="1" x14ac:dyDescent="0.3">
      <c r="A117" s="99"/>
      <c r="B117" s="98"/>
      <c r="C117" s="89" t="s">
        <v>304</v>
      </c>
      <c r="D117" s="109" t="s">
        <v>317</v>
      </c>
      <c r="E117" s="110" t="s">
        <v>318</v>
      </c>
      <c r="F117" s="138" t="s">
        <v>384</v>
      </c>
      <c r="G117" s="93" t="s">
        <v>367</v>
      </c>
    </row>
    <row r="118" spans="1:7" ht="16.5" thickBot="1" x14ac:dyDescent="0.3">
      <c r="A118" s="99"/>
      <c r="B118" s="98"/>
      <c r="C118" s="89" t="s">
        <v>304</v>
      </c>
      <c r="D118" s="99"/>
      <c r="E118" s="91" t="s">
        <v>319</v>
      </c>
      <c r="F118" s="111" t="s">
        <v>385</v>
      </c>
      <c r="G118" s="93" t="s">
        <v>334</v>
      </c>
    </row>
    <row r="119" spans="1:7" ht="16.5" thickBot="1" x14ac:dyDescent="0.3">
      <c r="A119" s="99"/>
      <c r="B119" s="98"/>
      <c r="C119" s="89" t="s">
        <v>304</v>
      </c>
      <c r="D119" s="99"/>
      <c r="E119" s="91" t="s">
        <v>321</v>
      </c>
      <c r="F119" s="111" t="s">
        <v>386</v>
      </c>
      <c r="G119" s="93" t="s">
        <v>336</v>
      </c>
    </row>
    <row r="120" spans="1:7" ht="16.5" thickBot="1" x14ac:dyDescent="0.3">
      <c r="A120" s="99"/>
      <c r="B120" s="98"/>
      <c r="C120" s="89" t="s">
        <v>304</v>
      </c>
      <c r="D120" s="99"/>
      <c r="E120" s="91" t="s">
        <v>323</v>
      </c>
      <c r="F120" s="111"/>
      <c r="G120" s="93" t="s">
        <v>338</v>
      </c>
    </row>
    <row r="121" spans="1:7" ht="16.5" thickBot="1" x14ac:dyDescent="0.3">
      <c r="A121" s="99"/>
      <c r="B121" s="98" t="s">
        <v>337</v>
      </c>
      <c r="C121" s="121">
        <v>8086.36</v>
      </c>
      <c r="D121" s="115" t="s">
        <v>325</v>
      </c>
      <c r="E121" s="91" t="s">
        <v>326</v>
      </c>
      <c r="F121" s="116"/>
      <c r="G121" s="93"/>
    </row>
    <row r="122" spans="1:7" ht="16.5" thickBot="1" x14ac:dyDescent="0.3">
      <c r="A122" s="99"/>
      <c r="B122" s="99"/>
      <c r="C122" s="139">
        <v>8086.36</v>
      </c>
      <c r="D122" s="99"/>
      <c r="E122" s="107" t="s">
        <v>328</v>
      </c>
      <c r="F122" s="116"/>
      <c r="G122" s="93"/>
    </row>
    <row r="123" spans="1:7" ht="16.5" thickBot="1" x14ac:dyDescent="0.3">
      <c r="A123" s="99"/>
      <c r="B123" s="99"/>
      <c r="C123" s="139">
        <v>8086.36</v>
      </c>
      <c r="D123" s="99"/>
      <c r="E123" s="120" t="s">
        <v>331</v>
      </c>
      <c r="F123" s="116"/>
      <c r="G123" s="93"/>
    </row>
    <row r="124" spans="1:7" ht="16.5" thickBot="1" x14ac:dyDescent="0.3">
      <c r="A124" s="99"/>
      <c r="B124" s="99"/>
      <c r="C124" s="139">
        <v>8086.36</v>
      </c>
      <c r="D124" s="99"/>
      <c r="E124" s="91" t="s">
        <v>333</v>
      </c>
      <c r="F124" s="116"/>
      <c r="G124" s="93"/>
    </row>
    <row r="125" spans="1:7" ht="16.5" thickBot="1" x14ac:dyDescent="0.3">
      <c r="A125" s="99"/>
      <c r="B125" s="99"/>
      <c r="C125" s="139">
        <v>8086.36</v>
      </c>
      <c r="D125" s="99"/>
      <c r="E125" s="91" t="s">
        <v>335</v>
      </c>
      <c r="F125" s="116"/>
      <c r="G125" s="93"/>
    </row>
    <row r="126" spans="1:7" ht="16.5" thickBot="1" x14ac:dyDescent="0.3">
      <c r="A126" s="99"/>
      <c r="B126" s="99"/>
      <c r="C126" s="139"/>
      <c r="D126" s="99"/>
      <c r="E126" s="107"/>
      <c r="F126" s="116"/>
      <c r="G126" s="140"/>
    </row>
    <row r="127" spans="1:7" ht="15.75" x14ac:dyDescent="0.25">
      <c r="A127" s="99"/>
      <c r="B127" s="99"/>
      <c r="C127" s="122">
        <f>SUM(C112:C126)</f>
        <v>40431.799999999996</v>
      </c>
      <c r="D127" s="99"/>
      <c r="E127" s="99"/>
      <c r="F127" s="99"/>
      <c r="G127" s="99"/>
    </row>
    <row r="128" spans="1:7" ht="15.75" x14ac:dyDescent="0.25">
      <c r="A128" s="99"/>
      <c r="B128" s="99"/>
      <c r="C128" s="122"/>
      <c r="D128" s="99"/>
      <c r="E128" s="99"/>
      <c r="F128" s="99"/>
      <c r="G128" s="99"/>
    </row>
    <row r="129" spans="1:7" x14ac:dyDescent="0.25">
      <c r="C129" s="124"/>
    </row>
    <row r="130" spans="1:7" ht="15.75" x14ac:dyDescent="0.25">
      <c r="B130" s="125"/>
      <c r="C130" s="126">
        <f>'DATOS ALUMNOS'!G109</f>
        <v>6930</v>
      </c>
      <c r="D130" s="99"/>
      <c r="E130" s="99"/>
      <c r="F130" s="99"/>
      <c r="G130" s="99"/>
    </row>
    <row r="131" spans="1:7" x14ac:dyDescent="0.25">
      <c r="B131" s="75" t="s">
        <v>340</v>
      </c>
      <c r="C131" s="127">
        <f>+C130-C121</f>
        <v>-1156.3599999999997</v>
      </c>
      <c r="D131" s="99"/>
      <c r="E131" s="99"/>
      <c r="F131" s="99"/>
      <c r="G131" s="99"/>
    </row>
    <row r="132" spans="1:7" x14ac:dyDescent="0.25">
      <c r="B132" s="75" t="s">
        <v>342</v>
      </c>
      <c r="C132" s="128">
        <f>C131/1.08</f>
        <v>-1070.7037037037032</v>
      </c>
      <c r="D132" s="99"/>
      <c r="E132" s="99"/>
      <c r="F132" s="99"/>
      <c r="G132" s="99"/>
    </row>
    <row r="133" spans="1:7" ht="15.75" thickBot="1" x14ac:dyDescent="0.3">
      <c r="B133" s="75" t="s">
        <v>344</v>
      </c>
      <c r="C133" s="128">
        <f>+C132*0.16</f>
        <v>-171.31259259259252</v>
      </c>
      <c r="D133" s="99"/>
      <c r="E133" s="99"/>
      <c r="F133" s="99"/>
      <c r="G133" s="99"/>
    </row>
    <row r="134" spans="1:7" ht="19.5" thickBot="1" x14ac:dyDescent="0.35">
      <c r="A134" s="123"/>
      <c r="B134" s="123" t="s">
        <v>345</v>
      </c>
      <c r="C134" s="129">
        <f>+C132+C133</f>
        <v>-1242.0162962962959</v>
      </c>
      <c r="D134" s="99"/>
      <c r="E134" s="99"/>
      <c r="F134" s="99"/>
      <c r="G134" s="99"/>
    </row>
    <row r="140" spans="1:7" ht="15.75" thickBot="1" x14ac:dyDescent="0.3"/>
    <row r="141" spans="1:7" s="131" customFormat="1" ht="6.75" customHeight="1" thickBot="1" x14ac:dyDescent="0.3">
      <c r="A141" s="130"/>
    </row>
    <row r="145" spans="1:7" ht="15.75" thickBot="1" x14ac:dyDescent="0.3">
      <c r="A145" s="74" t="s">
        <v>387</v>
      </c>
      <c r="B145" s="74"/>
      <c r="C145" s="74"/>
      <c r="D145" s="74"/>
      <c r="E145" s="74"/>
      <c r="F145" s="74"/>
      <c r="G145" s="74"/>
    </row>
    <row r="146" spans="1:7" x14ac:dyDescent="0.25">
      <c r="A146" s="76" t="s">
        <v>296</v>
      </c>
      <c r="B146" s="77" t="s">
        <v>297</v>
      </c>
      <c r="C146" s="77" t="s">
        <v>298</v>
      </c>
      <c r="D146" s="78" t="s">
        <v>299</v>
      </c>
      <c r="E146" s="77" t="s">
        <v>300</v>
      </c>
      <c r="F146" s="79" t="s">
        <v>301</v>
      </c>
      <c r="G146" s="77" t="s">
        <v>302</v>
      </c>
    </row>
    <row r="147" spans="1:7" ht="15.75" thickBot="1" x14ac:dyDescent="0.3">
      <c r="A147" s="80"/>
      <c r="B147" s="81"/>
      <c r="C147" s="81"/>
      <c r="D147" s="82"/>
      <c r="E147" s="83"/>
      <c r="F147" s="84"/>
      <c r="G147" s="83"/>
    </row>
    <row r="148" spans="1:7" ht="16.5" thickBot="1" x14ac:dyDescent="0.3">
      <c r="A148" s="88" t="s">
        <v>260</v>
      </c>
      <c r="B148" s="98"/>
      <c r="C148" s="89" t="s">
        <v>304</v>
      </c>
      <c r="D148" s="90" t="s">
        <v>305</v>
      </c>
      <c r="E148" s="91" t="s">
        <v>306</v>
      </c>
      <c r="F148" s="92" t="s">
        <v>388</v>
      </c>
      <c r="G148" s="93" t="s">
        <v>320</v>
      </c>
    </row>
    <row r="149" spans="1:7" ht="16.5" thickBot="1" x14ac:dyDescent="0.3">
      <c r="A149" s="97" t="s">
        <v>308</v>
      </c>
      <c r="B149" s="98"/>
      <c r="C149" s="89" t="s">
        <v>304</v>
      </c>
      <c r="D149" s="99"/>
      <c r="E149" s="91" t="s">
        <v>309</v>
      </c>
      <c r="F149" s="92" t="s">
        <v>389</v>
      </c>
      <c r="G149" s="93" t="s">
        <v>322</v>
      </c>
    </row>
    <row r="150" spans="1:7" ht="16.5" thickBot="1" x14ac:dyDescent="0.3">
      <c r="A150" s="99"/>
      <c r="B150" s="98"/>
      <c r="C150" s="89" t="s">
        <v>304</v>
      </c>
      <c r="D150" s="99"/>
      <c r="E150" s="91" t="s">
        <v>313</v>
      </c>
      <c r="F150" s="92" t="s">
        <v>390</v>
      </c>
      <c r="G150" s="93" t="s">
        <v>324</v>
      </c>
    </row>
    <row r="151" spans="1:7" ht="16.5" thickBot="1" x14ac:dyDescent="0.3">
      <c r="A151" s="99"/>
      <c r="B151" s="98"/>
      <c r="C151" s="89" t="s">
        <v>304</v>
      </c>
      <c r="D151" s="99"/>
      <c r="E151" s="91" t="s">
        <v>314</v>
      </c>
      <c r="F151" s="92" t="s">
        <v>391</v>
      </c>
      <c r="G151" s="93" t="s">
        <v>327</v>
      </c>
    </row>
    <row r="152" spans="1:7" ht="16.5" thickBot="1" x14ac:dyDescent="0.3">
      <c r="A152" s="99"/>
      <c r="B152" s="98"/>
      <c r="C152" s="89" t="s">
        <v>304</v>
      </c>
      <c r="D152" s="99"/>
      <c r="E152" s="107" t="s">
        <v>315</v>
      </c>
      <c r="F152" s="92" t="s">
        <v>392</v>
      </c>
      <c r="G152" s="93" t="s">
        <v>329</v>
      </c>
    </row>
    <row r="153" spans="1:7" ht="16.5" thickBot="1" x14ac:dyDescent="0.3">
      <c r="A153" s="99"/>
      <c r="B153" s="98"/>
      <c r="C153" s="89" t="s">
        <v>304</v>
      </c>
      <c r="D153" s="109" t="s">
        <v>317</v>
      </c>
      <c r="E153" s="110" t="s">
        <v>318</v>
      </c>
      <c r="F153" s="138" t="s">
        <v>393</v>
      </c>
      <c r="G153" s="93" t="s">
        <v>332</v>
      </c>
    </row>
    <row r="154" spans="1:7" ht="16.5" thickBot="1" x14ac:dyDescent="0.3">
      <c r="A154" s="99"/>
      <c r="B154" s="98"/>
      <c r="C154" s="89" t="s">
        <v>304</v>
      </c>
      <c r="D154" s="99"/>
      <c r="E154" s="91" t="s">
        <v>319</v>
      </c>
      <c r="F154" s="111" t="s">
        <v>394</v>
      </c>
      <c r="G154" s="93" t="s">
        <v>334</v>
      </c>
    </row>
    <row r="155" spans="1:7" ht="16.5" thickBot="1" x14ac:dyDescent="0.3">
      <c r="A155" s="99"/>
      <c r="B155" s="98"/>
      <c r="C155" s="89" t="s">
        <v>304</v>
      </c>
      <c r="D155" s="99"/>
      <c r="E155" s="91" t="s">
        <v>321</v>
      </c>
      <c r="F155" s="111"/>
      <c r="G155" s="93" t="s">
        <v>336</v>
      </c>
    </row>
    <row r="156" spans="1:7" ht="16.5" thickBot="1" x14ac:dyDescent="0.3">
      <c r="A156" s="99"/>
      <c r="B156" s="98" t="s">
        <v>337</v>
      </c>
      <c r="C156" s="121">
        <v>2280.77</v>
      </c>
      <c r="D156" s="99"/>
      <c r="E156" s="91" t="s">
        <v>323</v>
      </c>
      <c r="F156" s="111"/>
      <c r="G156" s="93"/>
    </row>
    <row r="157" spans="1:7" ht="16.5" thickBot="1" x14ac:dyDescent="0.3">
      <c r="A157" s="99"/>
      <c r="B157" s="99"/>
      <c r="C157" s="139">
        <v>2280.77</v>
      </c>
      <c r="D157" s="115" t="s">
        <v>325</v>
      </c>
      <c r="E157" s="91" t="s">
        <v>326</v>
      </c>
      <c r="F157" s="116"/>
      <c r="G157" s="93"/>
    </row>
    <row r="158" spans="1:7" ht="16.5" thickBot="1" x14ac:dyDescent="0.3">
      <c r="A158" s="99"/>
      <c r="B158" s="99"/>
      <c r="C158" s="139">
        <v>2280.77</v>
      </c>
      <c r="D158" s="99"/>
      <c r="E158" s="107" t="s">
        <v>328</v>
      </c>
      <c r="F158" s="116"/>
      <c r="G158" s="93"/>
    </row>
    <row r="159" spans="1:7" ht="16.5" thickBot="1" x14ac:dyDescent="0.3">
      <c r="A159" s="99"/>
      <c r="B159" s="99"/>
      <c r="C159" s="139">
        <v>2280.77</v>
      </c>
      <c r="D159" s="99"/>
      <c r="E159" s="120" t="s">
        <v>331</v>
      </c>
      <c r="F159" s="116"/>
      <c r="G159" s="93"/>
    </row>
    <row r="160" spans="1:7" ht="16.5" thickBot="1" x14ac:dyDescent="0.3">
      <c r="A160" s="99"/>
      <c r="B160" s="99"/>
      <c r="C160" s="139">
        <v>2280.77</v>
      </c>
      <c r="D160" s="99"/>
      <c r="E160" s="91" t="s">
        <v>333</v>
      </c>
      <c r="F160" s="116"/>
      <c r="G160" s="93"/>
    </row>
    <row r="161" spans="1:7" ht="16.5" thickBot="1" x14ac:dyDescent="0.3">
      <c r="A161" s="99"/>
      <c r="B161" s="99"/>
      <c r="C161" s="139">
        <v>2280.77</v>
      </c>
      <c r="D161" s="99"/>
      <c r="E161" s="91" t="s">
        <v>335</v>
      </c>
      <c r="F161" s="116"/>
      <c r="G161" s="93"/>
    </row>
    <row r="162" spans="1:7" ht="16.5" thickBot="1" x14ac:dyDescent="0.3">
      <c r="A162" s="99"/>
      <c r="B162" s="99"/>
      <c r="C162" s="139"/>
      <c r="D162" s="99"/>
      <c r="E162" s="107"/>
      <c r="F162" s="116"/>
      <c r="G162" s="140"/>
    </row>
    <row r="163" spans="1:7" ht="15.75" x14ac:dyDescent="0.25">
      <c r="A163" s="99"/>
      <c r="B163" s="99"/>
      <c r="C163" s="122">
        <f>SUM(C148:C162)</f>
        <v>13684.62</v>
      </c>
      <c r="D163" s="99"/>
      <c r="E163" s="99"/>
      <c r="F163" s="99"/>
      <c r="G163" s="99"/>
    </row>
    <row r="164" spans="1:7" ht="15.75" x14ac:dyDescent="0.25">
      <c r="A164" s="99"/>
      <c r="B164" s="99"/>
      <c r="C164" s="122"/>
      <c r="D164" s="99"/>
      <c r="E164" s="99"/>
      <c r="F164" s="99"/>
      <c r="G164" s="99"/>
    </row>
    <row r="165" spans="1:7" x14ac:dyDescent="0.25">
      <c r="C165" s="124"/>
    </row>
    <row r="166" spans="1:7" ht="15.75" x14ac:dyDescent="0.25">
      <c r="B166" s="125"/>
      <c r="C166" s="126" t="str">
        <f>'DATOS ALUMNOS'!G129</f>
        <v>1,378.00</v>
      </c>
      <c r="D166" s="99"/>
      <c r="E166" s="99"/>
      <c r="F166" s="99"/>
      <c r="G166" s="99"/>
    </row>
    <row r="167" spans="1:7" x14ac:dyDescent="0.25">
      <c r="B167" s="75" t="s">
        <v>340</v>
      </c>
      <c r="C167" s="127">
        <f>+C166-C156</f>
        <v>-902.77</v>
      </c>
      <c r="D167" s="99"/>
      <c r="E167" s="99"/>
      <c r="F167" s="99"/>
      <c r="G167" s="99"/>
    </row>
    <row r="168" spans="1:7" x14ac:dyDescent="0.25">
      <c r="B168" s="75" t="s">
        <v>342</v>
      </c>
      <c r="C168" s="128">
        <f>C167/1.08</f>
        <v>-835.89814814814804</v>
      </c>
      <c r="D168" s="99"/>
      <c r="E168" s="99"/>
      <c r="F168" s="99"/>
      <c r="G168" s="99"/>
    </row>
    <row r="169" spans="1:7" ht="15.75" thickBot="1" x14ac:dyDescent="0.3">
      <c r="B169" s="75" t="s">
        <v>344</v>
      </c>
      <c r="C169" s="128">
        <f>+C168*0.16</f>
        <v>-133.74370370370369</v>
      </c>
      <c r="D169" s="99"/>
      <c r="E169" s="99"/>
      <c r="F169" s="99"/>
      <c r="G169" s="99"/>
    </row>
    <row r="170" spans="1:7" ht="19.5" thickBot="1" x14ac:dyDescent="0.35">
      <c r="A170" s="123"/>
      <c r="B170" s="123" t="s">
        <v>345</v>
      </c>
      <c r="C170" s="129">
        <f>+C168+C169</f>
        <v>-969.6418518518517</v>
      </c>
      <c r="D170" s="99"/>
      <c r="E170" s="99"/>
      <c r="F170" s="99"/>
      <c r="G170" s="99"/>
    </row>
    <row r="175" spans="1:7" ht="15.75" thickBot="1" x14ac:dyDescent="0.3"/>
    <row r="176" spans="1:7" s="131" customFormat="1" ht="6.75" customHeight="1" thickBot="1" x14ac:dyDescent="0.3">
      <c r="A176" s="130"/>
    </row>
    <row r="180" spans="1:7" ht="15.75" thickBot="1" x14ac:dyDescent="0.3">
      <c r="A180" s="74" t="s">
        <v>395</v>
      </c>
      <c r="B180" s="74"/>
      <c r="C180" s="74"/>
      <c r="D180" s="74"/>
      <c r="E180" s="74"/>
      <c r="F180" s="74"/>
      <c r="G180" s="74"/>
    </row>
    <row r="181" spans="1:7" x14ac:dyDescent="0.25">
      <c r="A181" s="76" t="s">
        <v>296</v>
      </c>
      <c r="B181" s="77" t="s">
        <v>297</v>
      </c>
      <c r="C181" s="77" t="s">
        <v>298</v>
      </c>
      <c r="D181" s="78" t="s">
        <v>299</v>
      </c>
      <c r="E181" s="77" t="s">
        <v>300</v>
      </c>
      <c r="F181" s="79" t="s">
        <v>301</v>
      </c>
      <c r="G181" s="77" t="s">
        <v>302</v>
      </c>
    </row>
    <row r="182" spans="1:7" ht="15.75" thickBot="1" x14ac:dyDescent="0.3">
      <c r="A182" s="80"/>
      <c r="B182" s="81"/>
      <c r="C182" s="81"/>
      <c r="D182" s="82"/>
      <c r="E182" s="83"/>
      <c r="F182" s="84"/>
      <c r="G182" s="83"/>
    </row>
    <row r="183" spans="1:7" ht="16.5" thickBot="1" x14ac:dyDescent="0.3">
      <c r="A183" s="88" t="s">
        <v>246</v>
      </c>
      <c r="B183" s="98"/>
      <c r="C183" s="89" t="s">
        <v>304</v>
      </c>
      <c r="D183" s="90" t="s">
        <v>305</v>
      </c>
      <c r="E183" s="91" t="s">
        <v>306</v>
      </c>
      <c r="F183" s="92" t="s">
        <v>396</v>
      </c>
      <c r="G183" s="93" t="s">
        <v>332</v>
      </c>
    </row>
    <row r="184" spans="1:7" ht="16.5" thickBot="1" x14ac:dyDescent="0.3">
      <c r="A184" s="97" t="s">
        <v>308</v>
      </c>
      <c r="B184" s="98"/>
      <c r="C184" s="89" t="s">
        <v>304</v>
      </c>
      <c r="D184" s="99"/>
      <c r="E184" s="91" t="s">
        <v>309</v>
      </c>
      <c r="F184" s="92" t="s">
        <v>397</v>
      </c>
      <c r="G184" s="93" t="s">
        <v>334</v>
      </c>
    </row>
    <row r="185" spans="1:7" ht="16.5" thickBot="1" x14ac:dyDescent="0.3">
      <c r="A185" s="99"/>
      <c r="B185" s="98"/>
      <c r="C185" s="89" t="s">
        <v>304</v>
      </c>
      <c r="D185" s="99"/>
      <c r="E185" s="91" t="s">
        <v>313</v>
      </c>
      <c r="F185" s="92"/>
      <c r="G185" s="93" t="s">
        <v>336</v>
      </c>
    </row>
    <row r="186" spans="1:7" ht="16.5" thickBot="1" x14ac:dyDescent="0.3">
      <c r="A186" s="99"/>
      <c r="B186" s="98" t="s">
        <v>337</v>
      </c>
      <c r="C186" s="121">
        <v>2965</v>
      </c>
      <c r="D186" s="99"/>
      <c r="E186" s="91" t="s">
        <v>314</v>
      </c>
      <c r="F186" s="92"/>
      <c r="G186" s="93"/>
    </row>
    <row r="187" spans="1:7" ht="16.5" thickBot="1" x14ac:dyDescent="0.3">
      <c r="A187" s="99"/>
      <c r="B187" s="98"/>
      <c r="C187" s="139">
        <v>2965</v>
      </c>
      <c r="D187" s="99"/>
      <c r="E187" s="107" t="s">
        <v>315</v>
      </c>
      <c r="F187" s="92"/>
      <c r="G187" s="93"/>
    </row>
    <row r="188" spans="1:7" ht="16.5" thickBot="1" x14ac:dyDescent="0.3">
      <c r="A188" s="99"/>
      <c r="B188" s="98"/>
      <c r="C188" s="139">
        <v>2965</v>
      </c>
      <c r="D188" s="109" t="s">
        <v>317</v>
      </c>
      <c r="E188" s="110" t="s">
        <v>318</v>
      </c>
      <c r="F188" s="138"/>
      <c r="G188" s="93"/>
    </row>
    <row r="189" spans="1:7" ht="16.5" thickBot="1" x14ac:dyDescent="0.3">
      <c r="A189" s="99"/>
      <c r="B189" s="98"/>
      <c r="C189" s="139">
        <v>2965</v>
      </c>
      <c r="D189" s="99"/>
      <c r="E189" s="91" t="s">
        <v>319</v>
      </c>
      <c r="F189" s="111"/>
      <c r="G189" s="93"/>
    </row>
    <row r="190" spans="1:7" ht="16.5" thickBot="1" x14ac:dyDescent="0.3">
      <c r="A190" s="99"/>
      <c r="B190" s="99"/>
      <c r="C190" s="139">
        <v>2965</v>
      </c>
      <c r="D190" s="99"/>
      <c r="E190" s="91" t="s">
        <v>321</v>
      </c>
      <c r="F190" s="111"/>
      <c r="G190" s="93"/>
    </row>
    <row r="191" spans="1:7" ht="16.5" thickBot="1" x14ac:dyDescent="0.3">
      <c r="A191" s="99"/>
      <c r="B191" s="99"/>
      <c r="C191" s="139">
        <v>2965</v>
      </c>
      <c r="D191" s="99"/>
      <c r="E191" s="91" t="s">
        <v>323</v>
      </c>
      <c r="F191" s="111"/>
      <c r="G191" s="93"/>
    </row>
    <row r="192" spans="1:7" ht="16.5" thickBot="1" x14ac:dyDescent="0.3">
      <c r="A192" s="99"/>
      <c r="B192" s="99"/>
      <c r="C192" s="139">
        <v>2965</v>
      </c>
      <c r="D192" s="115" t="s">
        <v>325</v>
      </c>
      <c r="E192" s="91" t="s">
        <v>326</v>
      </c>
      <c r="F192" s="116"/>
      <c r="G192" s="93"/>
    </row>
    <row r="193" spans="1:7" ht="16.5" thickBot="1" x14ac:dyDescent="0.3">
      <c r="A193" s="99"/>
      <c r="B193" s="99"/>
      <c r="C193" s="139">
        <v>2965</v>
      </c>
      <c r="D193" s="99"/>
      <c r="E193" s="107" t="s">
        <v>328</v>
      </c>
      <c r="F193" s="116"/>
      <c r="G193" s="93"/>
    </row>
    <row r="194" spans="1:7" ht="16.5" thickBot="1" x14ac:dyDescent="0.3">
      <c r="A194" s="99"/>
      <c r="B194" s="99"/>
      <c r="C194" s="139">
        <v>2965</v>
      </c>
      <c r="D194" s="99"/>
      <c r="E194" s="120" t="s">
        <v>331</v>
      </c>
      <c r="F194" s="116"/>
      <c r="G194" s="93"/>
    </row>
    <row r="195" spans="1:7" ht="16.5" thickBot="1" x14ac:dyDescent="0.3">
      <c r="A195" s="99"/>
      <c r="B195" s="99"/>
      <c r="C195" s="139">
        <v>2965</v>
      </c>
      <c r="D195" s="99"/>
      <c r="E195" s="91" t="s">
        <v>333</v>
      </c>
      <c r="F195" s="116"/>
      <c r="G195" s="93"/>
    </row>
    <row r="196" spans="1:7" ht="16.5" thickBot="1" x14ac:dyDescent="0.3">
      <c r="A196" s="99"/>
      <c r="B196" s="99"/>
      <c r="C196" s="139">
        <v>2965</v>
      </c>
      <c r="D196" s="99"/>
      <c r="E196" s="91" t="s">
        <v>335</v>
      </c>
      <c r="F196" s="116"/>
      <c r="G196" s="93"/>
    </row>
    <row r="197" spans="1:7" ht="16.5" thickBot="1" x14ac:dyDescent="0.3">
      <c r="A197" s="99"/>
      <c r="B197" s="99"/>
      <c r="C197" s="139"/>
      <c r="D197" s="99"/>
      <c r="E197" s="107"/>
      <c r="F197" s="116"/>
      <c r="G197" s="140"/>
    </row>
    <row r="198" spans="1:7" ht="15.75" x14ac:dyDescent="0.25">
      <c r="A198" s="99"/>
      <c r="B198" s="99"/>
      <c r="C198" s="122">
        <f>SUM(C183:C197)</f>
        <v>32615</v>
      </c>
      <c r="D198" s="99"/>
      <c r="E198" s="99"/>
      <c r="F198" s="99"/>
      <c r="G198" s="99"/>
    </row>
    <row r="199" spans="1:7" ht="15.75" x14ac:dyDescent="0.25">
      <c r="A199" s="99"/>
      <c r="B199" s="99"/>
      <c r="C199" s="122"/>
      <c r="D199" s="99"/>
      <c r="E199" s="99"/>
      <c r="F199" s="99"/>
      <c r="G199" s="99"/>
    </row>
    <row r="200" spans="1:7" x14ac:dyDescent="0.25">
      <c r="C200" s="124"/>
    </row>
    <row r="201" spans="1:7" ht="15.75" x14ac:dyDescent="0.25">
      <c r="B201" s="125"/>
      <c r="C201" s="126">
        <f>'DATOS ALUMNOS'!G32</f>
        <v>6250</v>
      </c>
      <c r="D201" s="99"/>
      <c r="E201" s="99"/>
      <c r="F201" s="99"/>
      <c r="G201" s="99"/>
    </row>
    <row r="202" spans="1:7" x14ac:dyDescent="0.25">
      <c r="B202" s="75" t="s">
        <v>340</v>
      </c>
      <c r="C202" s="127">
        <f>+C201-C186</f>
        <v>3285</v>
      </c>
      <c r="D202" s="99"/>
      <c r="E202" s="99"/>
      <c r="F202" s="99"/>
      <c r="G202" s="99"/>
    </row>
    <row r="203" spans="1:7" x14ac:dyDescent="0.25">
      <c r="B203" s="75" t="s">
        <v>342</v>
      </c>
      <c r="C203" s="128">
        <f>C202/1.08</f>
        <v>3041.6666666666665</v>
      </c>
      <c r="D203" s="99"/>
      <c r="E203" s="99"/>
      <c r="F203" s="99"/>
      <c r="G203" s="99"/>
    </row>
    <row r="204" spans="1:7" ht="15.75" thickBot="1" x14ac:dyDescent="0.3">
      <c r="B204" s="75" t="s">
        <v>344</v>
      </c>
      <c r="C204" s="128">
        <f>+C203*0.16</f>
        <v>486.66666666666663</v>
      </c>
      <c r="D204" s="99"/>
      <c r="E204" s="99"/>
      <c r="F204" s="99"/>
      <c r="G204" s="99"/>
    </row>
    <row r="205" spans="1:7" ht="19.5" thickBot="1" x14ac:dyDescent="0.35">
      <c r="A205" s="123"/>
      <c r="B205" s="123" t="s">
        <v>345</v>
      </c>
      <c r="C205" s="129">
        <f>+C203+C204</f>
        <v>3528.333333333333</v>
      </c>
      <c r="D205" s="99"/>
      <c r="E205" s="99"/>
      <c r="F205" s="99"/>
      <c r="G205" s="99"/>
    </row>
    <row r="208" spans="1:7" ht="15.75" thickBot="1" x14ac:dyDescent="0.3"/>
    <row r="209" spans="1:7" s="131" customFormat="1" ht="6.75" customHeight="1" thickBot="1" x14ac:dyDescent="0.3">
      <c r="A209" s="130"/>
    </row>
    <row r="213" spans="1:7" ht="15.75" thickBot="1" x14ac:dyDescent="0.3">
      <c r="A213" s="74" t="s">
        <v>398</v>
      </c>
      <c r="B213" s="74"/>
      <c r="C213" s="74"/>
      <c r="D213" s="74"/>
      <c r="E213" s="74"/>
      <c r="F213" s="74"/>
      <c r="G213" s="74"/>
    </row>
    <row r="214" spans="1:7" x14ac:dyDescent="0.25">
      <c r="A214" s="76" t="s">
        <v>296</v>
      </c>
      <c r="B214" s="77" t="s">
        <v>297</v>
      </c>
      <c r="C214" s="77" t="s">
        <v>298</v>
      </c>
      <c r="D214" s="78" t="s">
        <v>299</v>
      </c>
      <c r="E214" s="77" t="s">
        <v>300</v>
      </c>
      <c r="F214" s="79" t="s">
        <v>301</v>
      </c>
      <c r="G214" s="77" t="s">
        <v>302</v>
      </c>
    </row>
    <row r="215" spans="1:7" ht="15.75" thickBot="1" x14ac:dyDescent="0.3">
      <c r="A215" s="80"/>
      <c r="B215" s="81"/>
      <c r="C215" s="81"/>
      <c r="D215" s="82"/>
      <c r="E215" s="83"/>
      <c r="F215" s="84"/>
      <c r="G215" s="83"/>
    </row>
    <row r="216" spans="1:7" ht="16.5" thickBot="1" x14ac:dyDescent="0.3">
      <c r="A216" s="88"/>
      <c r="B216" s="98"/>
      <c r="C216" s="89" t="s">
        <v>304</v>
      </c>
      <c r="D216" s="90" t="s">
        <v>305</v>
      </c>
      <c r="E216" s="91" t="s">
        <v>306</v>
      </c>
      <c r="F216" s="92" t="s">
        <v>399</v>
      </c>
      <c r="G216" s="93" t="s">
        <v>332</v>
      </c>
    </row>
    <row r="217" spans="1:7" ht="16.5" thickBot="1" x14ac:dyDescent="0.3">
      <c r="A217" s="97"/>
      <c r="B217" s="98"/>
      <c r="C217" s="89" t="s">
        <v>304</v>
      </c>
      <c r="D217" s="99"/>
      <c r="E217" s="91" t="s">
        <v>309</v>
      </c>
      <c r="F217" s="92" t="s">
        <v>400</v>
      </c>
      <c r="G217" s="93" t="s">
        <v>334</v>
      </c>
    </row>
    <row r="218" spans="1:7" ht="16.5" thickBot="1" x14ac:dyDescent="0.3">
      <c r="A218" s="99"/>
      <c r="B218" s="98"/>
      <c r="C218" s="89" t="s">
        <v>304</v>
      </c>
      <c r="D218" s="99"/>
      <c r="E218" s="91" t="s">
        <v>313</v>
      </c>
      <c r="F218" s="92"/>
      <c r="G218" s="93" t="s">
        <v>336</v>
      </c>
    </row>
    <row r="219" spans="1:7" ht="16.5" thickBot="1" x14ac:dyDescent="0.3">
      <c r="A219" s="99"/>
      <c r="B219" s="98" t="s">
        <v>337</v>
      </c>
      <c r="C219" s="121">
        <v>16942.86</v>
      </c>
      <c r="D219" s="99"/>
      <c r="E219" s="91" t="s">
        <v>314</v>
      </c>
      <c r="F219" s="92"/>
      <c r="G219" s="93"/>
    </row>
    <row r="220" spans="1:7" ht="16.5" thickBot="1" x14ac:dyDescent="0.3">
      <c r="A220" s="99"/>
      <c r="B220" s="98"/>
      <c r="C220" s="139">
        <v>16942.86</v>
      </c>
      <c r="D220" s="99"/>
      <c r="E220" s="107" t="s">
        <v>315</v>
      </c>
      <c r="F220" s="92"/>
      <c r="G220" s="93"/>
    </row>
    <row r="221" spans="1:7" ht="16.5" thickBot="1" x14ac:dyDescent="0.3">
      <c r="A221" s="99"/>
      <c r="B221" s="98"/>
      <c r="C221" s="139">
        <v>16942.86</v>
      </c>
      <c r="D221" s="109" t="s">
        <v>317</v>
      </c>
      <c r="E221" s="110" t="s">
        <v>318</v>
      </c>
      <c r="F221" s="138"/>
      <c r="G221" s="93"/>
    </row>
    <row r="222" spans="1:7" ht="16.5" thickBot="1" x14ac:dyDescent="0.3">
      <c r="A222" s="99"/>
      <c r="B222" s="98"/>
      <c r="C222" s="139">
        <v>16942.86</v>
      </c>
      <c r="D222" s="99"/>
      <c r="E222" s="91" t="s">
        <v>319</v>
      </c>
      <c r="F222" s="111"/>
      <c r="G222" s="93"/>
    </row>
    <row r="223" spans="1:7" ht="16.5" thickBot="1" x14ac:dyDescent="0.3">
      <c r="A223" s="99"/>
      <c r="B223" s="99"/>
      <c r="C223" s="139">
        <v>16942.86</v>
      </c>
      <c r="D223" s="99"/>
      <c r="E223" s="91" t="s">
        <v>321</v>
      </c>
      <c r="F223" s="111"/>
      <c r="G223" s="93"/>
    </row>
    <row r="224" spans="1:7" ht="16.5" thickBot="1" x14ac:dyDescent="0.3">
      <c r="A224" s="99"/>
      <c r="B224" s="99"/>
      <c r="C224" s="139">
        <v>16942.86</v>
      </c>
      <c r="D224" s="99"/>
      <c r="E224" s="91" t="s">
        <v>323</v>
      </c>
      <c r="F224" s="111"/>
      <c r="G224" s="93"/>
    </row>
    <row r="225" spans="1:7" ht="16.5" thickBot="1" x14ac:dyDescent="0.3">
      <c r="A225" s="99"/>
      <c r="B225" s="99"/>
      <c r="C225" s="139">
        <v>16942.86</v>
      </c>
      <c r="D225" s="115" t="s">
        <v>325</v>
      </c>
      <c r="E225" s="91" t="s">
        <v>326</v>
      </c>
      <c r="F225" s="116"/>
      <c r="G225" s="93"/>
    </row>
    <row r="226" spans="1:7" ht="16.5" thickBot="1" x14ac:dyDescent="0.3">
      <c r="A226" s="99"/>
      <c r="B226" s="99"/>
      <c r="C226" s="139">
        <v>16942.86</v>
      </c>
      <c r="D226" s="99"/>
      <c r="E226" s="107" t="s">
        <v>328</v>
      </c>
      <c r="F226" s="116"/>
      <c r="G226" s="93"/>
    </row>
    <row r="227" spans="1:7" ht="16.5" thickBot="1" x14ac:dyDescent="0.3">
      <c r="A227" s="99"/>
      <c r="B227" s="99"/>
      <c r="C227" s="139">
        <v>16942.86</v>
      </c>
      <c r="D227" s="99"/>
      <c r="E227" s="120" t="s">
        <v>331</v>
      </c>
      <c r="F227" s="116"/>
      <c r="G227" s="93"/>
    </row>
    <row r="228" spans="1:7" ht="16.5" thickBot="1" x14ac:dyDescent="0.3">
      <c r="A228" s="99"/>
      <c r="B228" s="99"/>
      <c r="C228" s="139">
        <v>16942.86</v>
      </c>
      <c r="D228" s="99"/>
      <c r="E228" s="91" t="s">
        <v>333</v>
      </c>
      <c r="F228" s="116"/>
      <c r="G228" s="93"/>
    </row>
    <row r="229" spans="1:7" ht="16.5" thickBot="1" x14ac:dyDescent="0.3">
      <c r="A229" s="99"/>
      <c r="B229" s="99"/>
      <c r="C229" s="139">
        <v>16942.86</v>
      </c>
      <c r="D229" s="99"/>
      <c r="E229" s="91" t="s">
        <v>335</v>
      </c>
      <c r="F229" s="116"/>
      <c r="G229" s="93"/>
    </row>
    <row r="230" spans="1:7" ht="16.5" thickBot="1" x14ac:dyDescent="0.3">
      <c r="A230" s="99"/>
      <c r="B230" s="99"/>
      <c r="C230" s="139"/>
      <c r="D230" s="99"/>
      <c r="E230" s="107"/>
      <c r="F230" s="116"/>
      <c r="G230" s="140"/>
    </row>
    <row r="231" spans="1:7" ht="15.75" x14ac:dyDescent="0.25">
      <c r="A231" s="99"/>
      <c r="B231" s="99"/>
      <c r="C231" s="122">
        <f>SUM(C216:C230)</f>
        <v>186371.45999999996</v>
      </c>
      <c r="D231" s="99"/>
      <c r="E231" s="99"/>
      <c r="F231" s="99"/>
      <c r="G231" s="99"/>
    </row>
    <row r="232" spans="1:7" ht="15.75" x14ac:dyDescent="0.25">
      <c r="A232" s="99"/>
      <c r="B232" s="99"/>
      <c r="C232" s="122"/>
      <c r="D232" s="99"/>
      <c r="E232" s="99"/>
      <c r="F232" s="99"/>
      <c r="G232" s="99"/>
    </row>
    <row r="233" spans="1:7" x14ac:dyDescent="0.25">
      <c r="C233" s="124"/>
    </row>
    <row r="234" spans="1:7" ht="15.75" x14ac:dyDescent="0.25">
      <c r="B234" s="125"/>
      <c r="C234" s="126">
        <f>'DATOS ALUMNOS'!G57</f>
        <v>27842.5</v>
      </c>
      <c r="D234" s="99"/>
      <c r="E234" s="99"/>
      <c r="F234" s="99"/>
      <c r="G234" s="99"/>
    </row>
    <row r="235" spans="1:7" x14ac:dyDescent="0.25">
      <c r="B235" s="75" t="s">
        <v>340</v>
      </c>
      <c r="C235" s="127">
        <f>+C234-C219</f>
        <v>10899.64</v>
      </c>
      <c r="D235" s="99"/>
      <c r="E235" s="99"/>
      <c r="F235" s="99"/>
      <c r="G235" s="99"/>
    </row>
    <row r="236" spans="1:7" x14ac:dyDescent="0.25">
      <c r="B236" s="75" t="s">
        <v>342</v>
      </c>
      <c r="C236" s="128">
        <f>C235/1.08</f>
        <v>10092.259259259257</v>
      </c>
      <c r="D236" s="99"/>
      <c r="E236" s="99"/>
      <c r="F236" s="99"/>
      <c r="G236" s="99"/>
    </row>
    <row r="237" spans="1:7" ht="15.75" thickBot="1" x14ac:dyDescent="0.3">
      <c r="B237" s="75" t="s">
        <v>344</v>
      </c>
      <c r="C237" s="128">
        <f>+C236*0.16</f>
        <v>1614.7614814814813</v>
      </c>
      <c r="D237" s="99"/>
      <c r="E237" s="99"/>
      <c r="F237" s="99"/>
      <c r="G237" s="99"/>
    </row>
    <row r="238" spans="1:7" ht="19.5" thickBot="1" x14ac:dyDescent="0.35">
      <c r="A238" s="123"/>
      <c r="B238" s="123" t="s">
        <v>345</v>
      </c>
      <c r="C238" s="129">
        <f>+C236+C237</f>
        <v>11707.020740740738</v>
      </c>
      <c r="D238" s="99"/>
      <c r="E238" s="99"/>
      <c r="F238" s="99"/>
      <c r="G238" s="99"/>
    </row>
    <row r="244" spans="1:7" ht="15.75" thickBot="1" x14ac:dyDescent="0.3"/>
    <row r="245" spans="1:7" s="131" customFormat="1" ht="6.75" customHeight="1" thickBot="1" x14ac:dyDescent="0.3">
      <c r="A245" s="130"/>
    </row>
    <row r="249" spans="1:7" ht="15.75" thickBot="1" x14ac:dyDescent="0.3">
      <c r="A249" s="74" t="s">
        <v>401</v>
      </c>
      <c r="B249" s="74"/>
      <c r="C249" s="74"/>
      <c r="D249" s="74"/>
      <c r="E249" s="74"/>
      <c r="F249" s="74"/>
      <c r="G249" s="74"/>
    </row>
    <row r="250" spans="1:7" x14ac:dyDescent="0.25">
      <c r="A250" s="76" t="s">
        <v>296</v>
      </c>
      <c r="B250" s="77" t="s">
        <v>297</v>
      </c>
      <c r="C250" s="77" t="s">
        <v>298</v>
      </c>
      <c r="D250" s="78" t="s">
        <v>299</v>
      </c>
      <c r="E250" s="77" t="s">
        <v>300</v>
      </c>
      <c r="F250" s="79" t="s">
        <v>301</v>
      </c>
      <c r="G250" s="77" t="s">
        <v>302</v>
      </c>
    </row>
    <row r="251" spans="1:7" ht="15.75" thickBot="1" x14ac:dyDescent="0.3">
      <c r="A251" s="80"/>
      <c r="B251" s="81"/>
      <c r="C251" s="81"/>
      <c r="D251" s="82"/>
      <c r="E251" s="83"/>
      <c r="F251" s="84"/>
      <c r="G251" s="83"/>
    </row>
    <row r="252" spans="1:7" ht="16.5" thickBot="1" x14ac:dyDescent="0.3">
      <c r="A252" s="88"/>
      <c r="B252" s="98"/>
      <c r="C252" s="89" t="s">
        <v>304</v>
      </c>
      <c r="D252" s="90" t="s">
        <v>305</v>
      </c>
      <c r="E252" s="91" t="s">
        <v>306</v>
      </c>
      <c r="F252" s="92" t="s">
        <v>402</v>
      </c>
      <c r="G252" s="93" t="s">
        <v>332</v>
      </c>
    </row>
    <row r="253" spans="1:7" ht="16.5" thickBot="1" x14ac:dyDescent="0.3">
      <c r="A253" s="97"/>
      <c r="B253" s="98"/>
      <c r="C253" s="89" t="s">
        <v>304</v>
      </c>
      <c r="D253" s="99"/>
      <c r="E253" s="91" t="s">
        <v>309</v>
      </c>
      <c r="F253" s="92" t="s">
        <v>403</v>
      </c>
      <c r="G253" s="93" t="s">
        <v>334</v>
      </c>
    </row>
    <row r="254" spans="1:7" ht="16.5" thickBot="1" x14ac:dyDescent="0.3">
      <c r="A254" s="99"/>
      <c r="B254" s="98" t="s">
        <v>337</v>
      </c>
      <c r="C254" s="89" t="s">
        <v>304</v>
      </c>
      <c r="D254" s="99"/>
      <c r="E254" s="91" t="s">
        <v>313</v>
      </c>
      <c r="F254" s="92"/>
      <c r="G254" s="93" t="s">
        <v>336</v>
      </c>
    </row>
    <row r="255" spans="1:7" ht="16.5" thickBot="1" x14ac:dyDescent="0.3">
      <c r="A255" s="99"/>
      <c r="B255" s="98"/>
      <c r="C255" s="121">
        <v>7906.67</v>
      </c>
      <c r="D255" s="99"/>
      <c r="E255" s="91" t="s">
        <v>314</v>
      </c>
      <c r="F255" s="92"/>
      <c r="G255" s="93"/>
    </row>
    <row r="256" spans="1:7" ht="16.5" thickBot="1" x14ac:dyDescent="0.3">
      <c r="A256" s="99"/>
      <c r="B256" s="98"/>
      <c r="C256" s="139">
        <v>7906.67</v>
      </c>
      <c r="D256" s="99"/>
      <c r="E256" s="107" t="s">
        <v>315</v>
      </c>
      <c r="F256" s="92"/>
      <c r="G256" s="93"/>
    </row>
    <row r="257" spans="1:7" ht="16.5" thickBot="1" x14ac:dyDescent="0.3">
      <c r="A257" s="99"/>
      <c r="B257" s="98"/>
      <c r="C257" s="139">
        <v>7906.67</v>
      </c>
      <c r="D257" s="109" t="s">
        <v>317</v>
      </c>
      <c r="E257" s="110" t="s">
        <v>318</v>
      </c>
      <c r="F257" s="138"/>
      <c r="G257" s="93"/>
    </row>
    <row r="258" spans="1:7" ht="16.5" thickBot="1" x14ac:dyDescent="0.3">
      <c r="A258" s="99"/>
      <c r="B258" s="98"/>
      <c r="C258" s="139">
        <v>7906.67</v>
      </c>
      <c r="D258" s="99"/>
      <c r="E258" s="91" t="s">
        <v>319</v>
      </c>
      <c r="F258" s="111"/>
      <c r="G258" s="93"/>
    </row>
    <row r="259" spans="1:7" ht="16.5" thickBot="1" x14ac:dyDescent="0.3">
      <c r="A259" s="99"/>
      <c r="B259" s="99"/>
      <c r="C259" s="139">
        <v>7906.67</v>
      </c>
      <c r="D259" s="99"/>
      <c r="E259" s="91" t="s">
        <v>321</v>
      </c>
      <c r="F259" s="111"/>
      <c r="G259" s="93"/>
    </row>
    <row r="260" spans="1:7" ht="16.5" thickBot="1" x14ac:dyDescent="0.3">
      <c r="A260" s="99"/>
      <c r="B260" s="99"/>
      <c r="C260" s="139">
        <v>7906.67</v>
      </c>
      <c r="D260" s="99"/>
      <c r="E260" s="91" t="s">
        <v>323</v>
      </c>
      <c r="F260" s="111"/>
      <c r="G260" s="93"/>
    </row>
    <row r="261" spans="1:7" ht="16.5" thickBot="1" x14ac:dyDescent="0.3">
      <c r="A261" s="99"/>
      <c r="B261" s="99"/>
      <c r="C261" s="139">
        <v>7906.67</v>
      </c>
      <c r="D261" s="115" t="s">
        <v>325</v>
      </c>
      <c r="E261" s="91" t="s">
        <v>326</v>
      </c>
      <c r="F261" s="116"/>
      <c r="G261" s="93"/>
    </row>
    <row r="262" spans="1:7" ht="16.5" thickBot="1" x14ac:dyDescent="0.3">
      <c r="A262" s="99"/>
      <c r="B262" s="99"/>
      <c r="C262" s="139">
        <v>7906.67</v>
      </c>
      <c r="D262" s="99"/>
      <c r="E262" s="107" t="s">
        <v>328</v>
      </c>
      <c r="F262" s="116"/>
      <c r="G262" s="93"/>
    </row>
    <row r="263" spans="1:7" ht="16.5" thickBot="1" x14ac:dyDescent="0.3">
      <c r="A263" s="99"/>
      <c r="B263" s="99"/>
      <c r="C263" s="139">
        <v>7906.67</v>
      </c>
      <c r="D263" s="99"/>
      <c r="E263" s="120" t="s">
        <v>331</v>
      </c>
      <c r="F263" s="116"/>
      <c r="G263" s="93"/>
    </row>
    <row r="264" spans="1:7" ht="16.5" thickBot="1" x14ac:dyDescent="0.3">
      <c r="A264" s="99"/>
      <c r="B264" s="99"/>
      <c r="C264" s="139">
        <v>7906.67</v>
      </c>
      <c r="D264" s="99"/>
      <c r="E264" s="91" t="s">
        <v>333</v>
      </c>
      <c r="F264" s="116"/>
      <c r="G264" s="93"/>
    </row>
    <row r="265" spans="1:7" ht="16.5" thickBot="1" x14ac:dyDescent="0.3">
      <c r="A265" s="99"/>
      <c r="B265" s="99"/>
      <c r="C265" s="139">
        <v>7906.67</v>
      </c>
      <c r="D265" s="99"/>
      <c r="E265" s="91" t="s">
        <v>335</v>
      </c>
      <c r="F265" s="116"/>
      <c r="G265" s="93"/>
    </row>
    <row r="266" spans="1:7" ht="16.5" thickBot="1" x14ac:dyDescent="0.3">
      <c r="A266" s="99"/>
      <c r="B266" s="99"/>
      <c r="C266" s="139"/>
      <c r="D266" s="99"/>
      <c r="E266" s="107"/>
      <c r="F266" s="116"/>
      <c r="G266" s="140"/>
    </row>
    <row r="267" spans="1:7" ht="15.75" x14ac:dyDescent="0.25">
      <c r="A267" s="99"/>
      <c r="B267" s="99"/>
      <c r="C267" s="122">
        <f>SUM(C252:C266)</f>
        <v>86973.37</v>
      </c>
      <c r="D267" s="99"/>
      <c r="E267" s="99"/>
      <c r="F267" s="99"/>
      <c r="G267" s="99"/>
    </row>
    <row r="268" spans="1:7" ht="15.75" x14ac:dyDescent="0.25">
      <c r="A268" s="99"/>
      <c r="B268" s="99"/>
      <c r="C268" s="122"/>
      <c r="D268" s="99"/>
      <c r="E268" s="99"/>
      <c r="F268" s="99"/>
      <c r="G268" s="99"/>
    </row>
    <row r="269" spans="1:7" x14ac:dyDescent="0.25">
      <c r="C269" s="124"/>
    </row>
    <row r="270" spans="1:7" ht="15.75" x14ac:dyDescent="0.25">
      <c r="B270" s="125"/>
      <c r="C270" s="126" t="str">
        <f>'DATOS ALUMNOS'!G91</f>
        <v>6,592.50</v>
      </c>
      <c r="D270" s="99"/>
      <c r="E270" s="99"/>
      <c r="F270" s="99"/>
      <c r="G270" s="99"/>
    </row>
    <row r="271" spans="1:7" x14ac:dyDescent="0.25">
      <c r="B271" s="75" t="s">
        <v>340</v>
      </c>
      <c r="C271" s="127">
        <f>+C270-C255</f>
        <v>-1314.17</v>
      </c>
      <c r="D271" s="99"/>
      <c r="E271" s="127"/>
      <c r="F271" s="99"/>
      <c r="G271" s="99"/>
    </row>
    <row r="272" spans="1:7" x14ac:dyDescent="0.25">
      <c r="B272" s="75" t="s">
        <v>342</v>
      </c>
      <c r="C272" s="128">
        <f>C271/1.08</f>
        <v>-1216.8240740740741</v>
      </c>
      <c r="D272" s="99"/>
      <c r="E272" s="99"/>
      <c r="F272" s="99"/>
      <c r="G272" s="99"/>
    </row>
    <row r="273" spans="1:7" ht="15.75" thickBot="1" x14ac:dyDescent="0.3">
      <c r="B273" s="75" t="s">
        <v>344</v>
      </c>
      <c r="C273" s="128">
        <f>+C272*0.16</f>
        <v>-194.69185185185188</v>
      </c>
      <c r="D273" s="99"/>
      <c r="E273" s="99"/>
      <c r="F273" s="99"/>
      <c r="G273" s="99"/>
    </row>
    <row r="274" spans="1:7" ht="19.5" thickBot="1" x14ac:dyDescent="0.35">
      <c r="A274" s="123"/>
      <c r="B274" s="123" t="s">
        <v>345</v>
      </c>
      <c r="C274" s="129">
        <f>+C272+C273</f>
        <v>-1411.515925925926</v>
      </c>
      <c r="D274" s="99"/>
      <c r="E274" s="99"/>
      <c r="F274" s="99"/>
      <c r="G274" s="99"/>
    </row>
    <row r="279" spans="1:7" ht="15.75" thickBot="1" x14ac:dyDescent="0.3"/>
    <row r="280" spans="1:7" s="131" customFormat="1" ht="6.75" customHeight="1" thickBot="1" x14ac:dyDescent="0.3">
      <c r="A280" s="130"/>
    </row>
    <row r="284" spans="1:7" ht="15.75" thickBot="1" x14ac:dyDescent="0.3">
      <c r="A284" s="74" t="s">
        <v>404</v>
      </c>
      <c r="B284" s="74"/>
      <c r="C284" s="74"/>
      <c r="D284" s="74"/>
      <c r="E284" s="74"/>
      <c r="F284" s="74"/>
      <c r="G284" s="74"/>
    </row>
    <row r="285" spans="1:7" x14ac:dyDescent="0.25">
      <c r="A285" s="76" t="s">
        <v>296</v>
      </c>
      <c r="B285" s="77" t="s">
        <v>297</v>
      </c>
      <c r="C285" s="77" t="s">
        <v>298</v>
      </c>
      <c r="D285" s="78" t="s">
        <v>299</v>
      </c>
      <c r="E285" s="77" t="s">
        <v>300</v>
      </c>
      <c r="F285" s="79" t="s">
        <v>301</v>
      </c>
      <c r="G285" s="77" t="s">
        <v>302</v>
      </c>
    </row>
    <row r="286" spans="1:7" ht="15.75" thickBot="1" x14ac:dyDescent="0.3">
      <c r="A286" s="80"/>
      <c r="B286" s="81"/>
      <c r="C286" s="81"/>
      <c r="D286" s="82"/>
      <c r="E286" s="83"/>
      <c r="F286" s="84"/>
      <c r="G286" s="83"/>
    </row>
    <row r="287" spans="1:7" ht="16.5" thickBot="1" x14ac:dyDescent="0.3">
      <c r="A287" s="88"/>
      <c r="B287" s="98"/>
      <c r="C287" s="89" t="s">
        <v>304</v>
      </c>
      <c r="D287" s="90" t="s">
        <v>305</v>
      </c>
      <c r="E287" s="91" t="s">
        <v>306</v>
      </c>
      <c r="F287" s="92" t="s">
        <v>405</v>
      </c>
      <c r="G287" s="93" t="s">
        <v>332</v>
      </c>
    </row>
    <row r="288" spans="1:7" ht="16.5" thickBot="1" x14ac:dyDescent="0.3">
      <c r="A288" s="97"/>
      <c r="B288" s="98"/>
      <c r="C288" s="89" t="s">
        <v>304</v>
      </c>
      <c r="D288" s="99"/>
      <c r="E288" s="91" t="s">
        <v>309</v>
      </c>
      <c r="F288" s="92" t="s">
        <v>406</v>
      </c>
      <c r="G288" s="93" t="s">
        <v>334</v>
      </c>
    </row>
    <row r="289" spans="1:11" ht="16.5" thickBot="1" x14ac:dyDescent="0.3">
      <c r="A289" s="99"/>
      <c r="B289" s="98"/>
      <c r="C289" s="89" t="s">
        <v>304</v>
      </c>
      <c r="D289" s="99"/>
      <c r="E289" s="91" t="s">
        <v>313</v>
      </c>
      <c r="F289" s="92"/>
      <c r="G289" s="93" t="s">
        <v>336</v>
      </c>
    </row>
    <row r="290" spans="1:11" ht="16.5" thickBot="1" x14ac:dyDescent="0.3">
      <c r="A290" s="99"/>
      <c r="B290" s="98" t="s">
        <v>337</v>
      </c>
      <c r="C290" s="121">
        <v>2695.45</v>
      </c>
      <c r="D290" s="99"/>
      <c r="E290" s="91" t="s">
        <v>314</v>
      </c>
      <c r="F290" s="92"/>
      <c r="G290" s="93"/>
      <c r="K290" s="141" t="s">
        <v>407</v>
      </c>
    </row>
    <row r="291" spans="1:11" ht="16.5" thickBot="1" x14ac:dyDescent="0.3">
      <c r="A291" s="99"/>
      <c r="B291" s="98"/>
      <c r="C291" s="139">
        <v>2695.45</v>
      </c>
      <c r="D291" s="99"/>
      <c r="E291" s="107" t="s">
        <v>315</v>
      </c>
      <c r="F291" s="92"/>
      <c r="G291" s="93"/>
    </row>
    <row r="292" spans="1:11" ht="16.5" thickBot="1" x14ac:dyDescent="0.3">
      <c r="A292" s="99"/>
      <c r="B292" s="98"/>
      <c r="C292" s="139">
        <v>2695.45</v>
      </c>
      <c r="D292" s="109" t="s">
        <v>317</v>
      </c>
      <c r="E292" s="110" t="s">
        <v>318</v>
      </c>
      <c r="F292" s="138"/>
      <c r="G292" s="93"/>
    </row>
    <row r="293" spans="1:11" ht="16.5" thickBot="1" x14ac:dyDescent="0.3">
      <c r="A293" s="99"/>
      <c r="B293" s="98"/>
      <c r="C293" s="139">
        <v>2695.45</v>
      </c>
      <c r="D293" s="99"/>
      <c r="E293" s="91" t="s">
        <v>319</v>
      </c>
      <c r="F293" s="111"/>
      <c r="G293" s="93"/>
    </row>
    <row r="294" spans="1:11" ht="16.5" thickBot="1" x14ac:dyDescent="0.3">
      <c r="A294" s="99"/>
      <c r="B294" s="99"/>
      <c r="C294" s="139">
        <v>2695.45</v>
      </c>
      <c r="D294" s="99"/>
      <c r="E294" s="91" t="s">
        <v>321</v>
      </c>
      <c r="F294" s="111"/>
      <c r="G294" s="93"/>
    </row>
    <row r="295" spans="1:11" ht="16.5" thickBot="1" x14ac:dyDescent="0.3">
      <c r="A295" s="99"/>
      <c r="B295" s="99"/>
      <c r="C295" s="139">
        <v>2695.45</v>
      </c>
      <c r="D295" s="99"/>
      <c r="E295" s="91" t="s">
        <v>323</v>
      </c>
      <c r="F295" s="111"/>
      <c r="G295" s="93"/>
    </row>
    <row r="296" spans="1:11" ht="16.5" thickBot="1" x14ac:dyDescent="0.3">
      <c r="A296" s="99"/>
      <c r="B296" s="99"/>
      <c r="C296" s="139">
        <v>2695.45</v>
      </c>
      <c r="D296" s="115" t="s">
        <v>325</v>
      </c>
      <c r="E296" s="91" t="s">
        <v>326</v>
      </c>
      <c r="F296" s="116"/>
      <c r="G296" s="93"/>
    </row>
    <row r="297" spans="1:11" ht="16.5" thickBot="1" x14ac:dyDescent="0.3">
      <c r="A297" s="99"/>
      <c r="B297" s="99"/>
      <c r="C297" s="139">
        <v>2695.45</v>
      </c>
      <c r="D297" s="99"/>
      <c r="E297" s="107" t="s">
        <v>328</v>
      </c>
      <c r="F297" s="116"/>
      <c r="G297" s="93"/>
    </row>
    <row r="298" spans="1:11" ht="16.5" thickBot="1" x14ac:dyDescent="0.3">
      <c r="A298" s="99"/>
      <c r="B298" s="99"/>
      <c r="C298" s="139">
        <v>2695.45</v>
      </c>
      <c r="D298" s="99"/>
      <c r="E298" s="120" t="s">
        <v>331</v>
      </c>
      <c r="F298" s="116"/>
      <c r="G298" s="93"/>
    </row>
    <row r="299" spans="1:11" ht="16.5" thickBot="1" x14ac:dyDescent="0.3">
      <c r="A299" s="99"/>
      <c r="B299" s="99"/>
      <c r="C299" s="139">
        <v>2695.45</v>
      </c>
      <c r="D299" s="99"/>
      <c r="E299" s="91" t="s">
        <v>333</v>
      </c>
      <c r="F299" s="116"/>
      <c r="G299" s="93"/>
    </row>
    <row r="300" spans="1:11" ht="16.5" thickBot="1" x14ac:dyDescent="0.3">
      <c r="A300" s="99"/>
      <c r="B300" s="99"/>
      <c r="C300" s="139">
        <v>2695.45</v>
      </c>
      <c r="D300" s="99"/>
      <c r="E300" s="91" t="s">
        <v>335</v>
      </c>
      <c r="F300" s="116"/>
      <c r="G300" s="93"/>
    </row>
    <row r="301" spans="1:11" ht="16.5" thickBot="1" x14ac:dyDescent="0.3">
      <c r="A301" s="99"/>
      <c r="B301" s="99"/>
      <c r="C301" s="139"/>
      <c r="D301" s="99"/>
      <c r="E301" s="107"/>
      <c r="F301" s="116"/>
      <c r="G301" s="140"/>
    </row>
    <row r="302" spans="1:11" ht="15.75" x14ac:dyDescent="0.25">
      <c r="A302" s="99"/>
      <c r="B302" s="99"/>
      <c r="C302" s="122">
        <f>SUM(C287:C301)</f>
        <v>29649.950000000004</v>
      </c>
      <c r="D302" s="99"/>
      <c r="E302" s="99"/>
      <c r="F302" s="99"/>
      <c r="G302" s="99"/>
    </row>
    <row r="303" spans="1:11" ht="15.75" x14ac:dyDescent="0.25">
      <c r="A303" s="99"/>
      <c r="B303" s="99"/>
      <c r="C303" s="122"/>
      <c r="D303" s="99"/>
      <c r="E303" s="99"/>
      <c r="F303" s="99"/>
      <c r="G303" s="99"/>
    </row>
    <row r="304" spans="1:11" x14ac:dyDescent="0.25">
      <c r="C304" s="124"/>
    </row>
    <row r="305" spans="1:10" ht="15.75" x14ac:dyDescent="0.25">
      <c r="B305" s="125"/>
      <c r="C305" s="126">
        <f>'DATOS ALUMNOS'!G120</f>
        <v>10625</v>
      </c>
      <c r="D305" s="99"/>
      <c r="E305" s="99"/>
      <c r="F305" s="99"/>
      <c r="G305" s="99"/>
    </row>
    <row r="306" spans="1:10" x14ac:dyDescent="0.25">
      <c r="B306" s="75" t="s">
        <v>340</v>
      </c>
      <c r="C306" s="127">
        <f>+C305-C290</f>
        <v>7929.55</v>
      </c>
      <c r="D306" s="99"/>
      <c r="E306" s="99"/>
      <c r="F306" s="99"/>
      <c r="G306" s="99"/>
    </row>
    <row r="307" spans="1:10" x14ac:dyDescent="0.25">
      <c r="B307" s="75" t="s">
        <v>342</v>
      </c>
      <c r="C307" s="128">
        <f>C306/1.08</f>
        <v>7342.1759259259252</v>
      </c>
      <c r="D307" s="99"/>
      <c r="E307" s="99"/>
      <c r="F307" s="99"/>
      <c r="G307" s="99"/>
    </row>
    <row r="308" spans="1:10" ht="15.75" thickBot="1" x14ac:dyDescent="0.3">
      <c r="B308" s="75" t="s">
        <v>344</v>
      </c>
      <c r="C308" s="128">
        <f>+C307*0.16</f>
        <v>1174.7481481481479</v>
      </c>
      <c r="D308" s="99"/>
      <c r="E308" s="99"/>
      <c r="F308" s="99"/>
      <c r="G308" s="99"/>
      <c r="J308" s="124" t="e">
        <f>+#REF!+#REF!+#REF!+#REF!+C27+C60+C95+C134+C170+C202+C238+C274+C309</f>
        <v>#REF!</v>
      </c>
    </row>
    <row r="309" spans="1:10" ht="19.5" thickBot="1" x14ac:dyDescent="0.35">
      <c r="A309" s="123"/>
      <c r="B309" s="123" t="s">
        <v>345</v>
      </c>
      <c r="C309" s="129">
        <f>+C307+C308</f>
        <v>8516.9240740740734</v>
      </c>
      <c r="D309" s="99"/>
      <c r="E309" s="99"/>
      <c r="F309" s="99"/>
      <c r="G309" s="99"/>
      <c r="J309" s="124" t="e">
        <f>+#REF!+#REF!+#REF!+#REF!+C23+C59+C94+C130+C166+C201+C234+C270+C305</f>
        <v>#REF!</v>
      </c>
    </row>
  </sheetData>
  <mergeCells count="75">
    <mergeCell ref="K4:M4"/>
    <mergeCell ref="K5:M5"/>
    <mergeCell ref="K27:L27"/>
    <mergeCell ref="A284:G284"/>
    <mergeCell ref="A285:A286"/>
    <mergeCell ref="B285:B286"/>
    <mergeCell ref="C285:C286"/>
    <mergeCell ref="D285:D286"/>
    <mergeCell ref="E285:E286"/>
    <mergeCell ref="F285:F286"/>
    <mergeCell ref="G285:G286"/>
    <mergeCell ref="A249:G249"/>
    <mergeCell ref="A250:A251"/>
    <mergeCell ref="B250:B251"/>
    <mergeCell ref="C250:C251"/>
    <mergeCell ref="D250:D251"/>
    <mergeCell ref="E250:E251"/>
    <mergeCell ref="F250:F251"/>
    <mergeCell ref="G250:G251"/>
    <mergeCell ref="A213:G213"/>
    <mergeCell ref="A214:A215"/>
    <mergeCell ref="B214:B215"/>
    <mergeCell ref="C214:C215"/>
    <mergeCell ref="D214:D215"/>
    <mergeCell ref="E214:E215"/>
    <mergeCell ref="F214:F215"/>
    <mergeCell ref="G214:G215"/>
    <mergeCell ref="A180:G180"/>
    <mergeCell ref="A181:A182"/>
    <mergeCell ref="B181:B182"/>
    <mergeCell ref="C181:C182"/>
    <mergeCell ref="D181:D182"/>
    <mergeCell ref="E181:E182"/>
    <mergeCell ref="F181:F182"/>
    <mergeCell ref="G181:G182"/>
    <mergeCell ref="A145:G145"/>
    <mergeCell ref="A146:A147"/>
    <mergeCell ref="B146:B147"/>
    <mergeCell ref="C146:C147"/>
    <mergeCell ref="D146:D147"/>
    <mergeCell ref="E146:E147"/>
    <mergeCell ref="F146:F147"/>
    <mergeCell ref="G146:G147"/>
    <mergeCell ref="A109:G109"/>
    <mergeCell ref="A110:A111"/>
    <mergeCell ref="B110:B111"/>
    <mergeCell ref="C110:C111"/>
    <mergeCell ref="D110:D111"/>
    <mergeCell ref="E110:E111"/>
    <mergeCell ref="F110:F111"/>
    <mergeCell ref="G110:G111"/>
    <mergeCell ref="A73:G73"/>
    <mergeCell ref="A74:A75"/>
    <mergeCell ref="B74:B75"/>
    <mergeCell ref="C74:C75"/>
    <mergeCell ref="D74:D75"/>
    <mergeCell ref="E74:E75"/>
    <mergeCell ref="F74:F75"/>
    <mergeCell ref="G74:G75"/>
    <mergeCell ref="A38:G38"/>
    <mergeCell ref="A39:A40"/>
    <mergeCell ref="B39:B40"/>
    <mergeCell ref="C39:C40"/>
    <mergeCell ref="D39:D40"/>
    <mergeCell ref="E39:E40"/>
    <mergeCell ref="F39:F40"/>
    <mergeCell ref="G39:G40"/>
    <mergeCell ref="A2:G2"/>
    <mergeCell ref="A3:A4"/>
    <mergeCell ref="B3:B4"/>
    <mergeCell ref="C3:C4"/>
    <mergeCell ref="D3:D4"/>
    <mergeCell ref="E3:E4"/>
    <mergeCell ref="F3:F4"/>
    <mergeCell ref="G3:G4"/>
  </mergeCells>
  <conditionalFormatting sqref="G5:G11 G14:G19">
    <cfRule type="containsBlanks" dxfId="31" priority="29">
      <formula>LEN(TRIM(G5))=0</formula>
    </cfRule>
  </conditionalFormatting>
  <conditionalFormatting sqref="G41:G47 G50:G55">
    <cfRule type="containsBlanks" dxfId="30" priority="36">
      <formula>LEN(TRIM(G41))=0</formula>
    </cfRule>
  </conditionalFormatting>
  <conditionalFormatting sqref="G76:G82 G85:G90">
    <cfRule type="containsBlanks" dxfId="29" priority="35">
      <formula>LEN(TRIM(G76))=0</formula>
    </cfRule>
  </conditionalFormatting>
  <conditionalFormatting sqref="G112:G118 G121:G126">
    <cfRule type="containsBlanks" dxfId="28" priority="32">
      <formula>LEN(TRIM(G112))=0</formula>
    </cfRule>
  </conditionalFormatting>
  <conditionalFormatting sqref="G148:G154 G156:G162">
    <cfRule type="containsBlanks" dxfId="27" priority="28">
      <formula>LEN(TRIM(G148))=0</formula>
    </cfRule>
  </conditionalFormatting>
  <conditionalFormatting sqref="G183 G186:G197">
    <cfRule type="containsBlanks" dxfId="26" priority="27">
      <formula>LEN(TRIM(G183))=0</formula>
    </cfRule>
  </conditionalFormatting>
  <conditionalFormatting sqref="G216 G219:G230">
    <cfRule type="containsBlanks" dxfId="25" priority="26">
      <formula>LEN(TRIM(G216))=0</formula>
    </cfRule>
  </conditionalFormatting>
  <conditionalFormatting sqref="G252 G255:G266">
    <cfRule type="containsBlanks" dxfId="24" priority="25">
      <formula>LEN(TRIM(G252))=0</formula>
    </cfRule>
  </conditionalFormatting>
  <conditionalFormatting sqref="G287 G290:G301">
    <cfRule type="containsBlanks" dxfId="23" priority="24">
      <formula>LEN(TRIM(G287))=0</formula>
    </cfRule>
  </conditionalFormatting>
  <conditionalFormatting sqref="G12">
    <cfRule type="containsBlanks" dxfId="19" priority="20">
      <formula>LEN(TRIM(G12))=0</formula>
    </cfRule>
  </conditionalFormatting>
  <conditionalFormatting sqref="G48">
    <cfRule type="containsBlanks" dxfId="18" priority="19">
      <formula>LEN(TRIM(G48))=0</formula>
    </cfRule>
  </conditionalFormatting>
  <conditionalFormatting sqref="G83">
    <cfRule type="containsBlanks" dxfId="17" priority="18">
      <formula>LEN(TRIM(G83))=0</formula>
    </cfRule>
  </conditionalFormatting>
  <conditionalFormatting sqref="G119">
    <cfRule type="containsBlanks" dxfId="16" priority="17">
      <formula>LEN(TRIM(G119))=0</formula>
    </cfRule>
  </conditionalFormatting>
  <conditionalFormatting sqref="G184">
    <cfRule type="containsBlanks" dxfId="15" priority="16">
      <formula>LEN(TRIM(G184))=0</formula>
    </cfRule>
  </conditionalFormatting>
  <conditionalFormatting sqref="G217">
    <cfRule type="containsBlanks" dxfId="14" priority="15">
      <formula>LEN(TRIM(G217))=0</formula>
    </cfRule>
  </conditionalFormatting>
  <conditionalFormatting sqref="G253">
    <cfRule type="containsBlanks" dxfId="13" priority="14">
      <formula>LEN(TRIM(G253))=0</formula>
    </cfRule>
  </conditionalFormatting>
  <conditionalFormatting sqref="G288">
    <cfRule type="containsBlanks" dxfId="12" priority="13">
      <formula>LEN(TRIM(G288))=0</formula>
    </cfRule>
  </conditionalFormatting>
  <conditionalFormatting sqref="G13">
    <cfRule type="containsBlanks" dxfId="8" priority="9">
      <formula>LEN(TRIM(G13))=0</formula>
    </cfRule>
  </conditionalFormatting>
  <conditionalFormatting sqref="G49">
    <cfRule type="containsBlanks" dxfId="7" priority="8">
      <formula>LEN(TRIM(G49))=0</formula>
    </cfRule>
  </conditionalFormatting>
  <conditionalFormatting sqref="G84">
    <cfRule type="containsBlanks" dxfId="6" priority="7">
      <formula>LEN(TRIM(G84))=0</formula>
    </cfRule>
  </conditionalFormatting>
  <conditionalFormatting sqref="G120">
    <cfRule type="containsBlanks" dxfId="5" priority="6">
      <formula>LEN(TRIM(G120))=0</formula>
    </cfRule>
  </conditionalFormatting>
  <conditionalFormatting sqref="G155">
    <cfRule type="containsBlanks" dxfId="4" priority="5">
      <formula>LEN(TRIM(G155))=0</formula>
    </cfRule>
  </conditionalFormatting>
  <conditionalFormatting sqref="G185">
    <cfRule type="containsBlanks" dxfId="3" priority="4">
      <formula>LEN(TRIM(G185))=0</formula>
    </cfRule>
  </conditionalFormatting>
  <conditionalFormatting sqref="G218">
    <cfRule type="containsBlanks" dxfId="2" priority="3">
      <formula>LEN(TRIM(G218))=0</formula>
    </cfRule>
  </conditionalFormatting>
  <conditionalFormatting sqref="G254">
    <cfRule type="containsBlanks" dxfId="1" priority="2">
      <formula>LEN(TRIM(G254))=0</formula>
    </cfRule>
  </conditionalFormatting>
  <conditionalFormatting sqref="G289">
    <cfRule type="containsBlanks" dxfId="0" priority="1">
      <formula>LEN(TRIM(G289))=0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topLeftCell="A19" zoomScale="86" zoomScaleNormal="86" workbookViewId="0">
      <selection activeCell="I141" sqref="I141"/>
    </sheetView>
  </sheetViews>
  <sheetFormatPr baseColWidth="10" defaultColWidth="11.42578125" defaultRowHeight="15" x14ac:dyDescent="0.25"/>
  <cols>
    <col min="1" max="1" width="11.42578125" style="67"/>
    <col min="2" max="2" width="11.42578125" style="37"/>
    <col min="3" max="3" width="49.28515625" style="37" bestFit="1" customWidth="1"/>
    <col min="4" max="4" width="28.28515625" style="37" bestFit="1" customWidth="1"/>
    <col min="5" max="5" width="27.28515625" style="37" customWidth="1"/>
    <col min="6" max="6" width="11.42578125" style="37"/>
    <col min="7" max="7" width="17.5703125" style="37" customWidth="1"/>
    <col min="8" max="8" width="11.42578125" style="37"/>
    <col min="9" max="9" width="30.28515625" style="37" customWidth="1"/>
    <col min="10" max="10" width="11.42578125" style="37"/>
    <col min="11" max="11" width="17.42578125" style="37" customWidth="1"/>
    <col min="12" max="12" width="16.85546875" style="37" customWidth="1"/>
    <col min="13" max="16384" width="11.42578125" style="37"/>
  </cols>
  <sheetData>
    <row r="1" spans="1:11" x14ac:dyDescent="0.25">
      <c r="A1" s="34"/>
      <c r="B1" s="35"/>
      <c r="C1" s="36" t="s">
        <v>278</v>
      </c>
      <c r="D1" s="36"/>
      <c r="E1" s="36"/>
      <c r="F1" s="36"/>
      <c r="G1" s="35"/>
      <c r="H1" s="35"/>
      <c r="I1" s="35"/>
    </row>
    <row r="2" spans="1:11" x14ac:dyDescent="0.25">
      <c r="A2" s="34"/>
      <c r="B2" s="38" t="s">
        <v>279</v>
      </c>
      <c r="C2" s="39" t="s">
        <v>295</v>
      </c>
      <c r="D2" s="39"/>
      <c r="E2" s="39"/>
      <c r="F2" s="39"/>
      <c r="G2" s="35"/>
      <c r="H2" s="35"/>
      <c r="I2" s="35"/>
    </row>
    <row r="3" spans="1:11" x14ac:dyDescent="0.25">
      <c r="A3" s="34"/>
      <c r="B3" s="38" t="s">
        <v>280</v>
      </c>
      <c r="C3" s="36" t="s">
        <v>281</v>
      </c>
      <c r="D3" s="36"/>
      <c r="E3" s="36"/>
      <c r="F3" s="36"/>
      <c r="G3" s="35"/>
      <c r="H3" s="35"/>
      <c r="I3" s="35"/>
    </row>
    <row r="4" spans="1:11" x14ac:dyDescent="0.25">
      <c r="A4" s="34"/>
      <c r="B4" s="38"/>
      <c r="C4" s="36"/>
      <c r="D4" s="36"/>
      <c r="E4" s="36"/>
      <c r="F4" s="36"/>
      <c r="G4" s="35"/>
      <c r="H4" s="35"/>
      <c r="I4" s="35"/>
    </row>
    <row r="6" spans="1:11" ht="15.75" thickBot="1" x14ac:dyDescent="0.3">
      <c r="A6" s="34"/>
      <c r="B6" s="40" t="s">
        <v>149</v>
      </c>
      <c r="C6" s="35"/>
      <c r="D6" s="35"/>
      <c r="E6" s="35"/>
      <c r="F6" s="35"/>
      <c r="G6" s="35"/>
      <c r="H6" s="35"/>
      <c r="I6" s="35"/>
    </row>
    <row r="7" spans="1:11" ht="30" x14ac:dyDescent="0.25">
      <c r="A7" s="41" t="s">
        <v>282</v>
      </c>
      <c r="B7" s="42" t="s">
        <v>283</v>
      </c>
      <c r="C7" s="43" t="s">
        <v>284</v>
      </c>
      <c r="D7" s="44" t="s">
        <v>285</v>
      </c>
      <c r="E7" s="41" t="s">
        <v>286</v>
      </c>
      <c r="F7" s="41" t="s">
        <v>287</v>
      </c>
      <c r="G7" s="45" t="s">
        <v>288</v>
      </c>
      <c r="H7" s="43" t="s">
        <v>279</v>
      </c>
      <c r="I7" s="46" t="s">
        <v>289</v>
      </c>
    </row>
    <row r="8" spans="1:11" x14ac:dyDescent="0.25">
      <c r="A8" s="47">
        <v>1</v>
      </c>
      <c r="B8" s="48"/>
      <c r="C8" s="49" t="s">
        <v>152</v>
      </c>
      <c r="D8" s="50" t="s">
        <v>290</v>
      </c>
      <c r="E8" s="50" t="s">
        <v>150</v>
      </c>
      <c r="F8" s="48"/>
      <c r="G8" s="51">
        <v>6298</v>
      </c>
      <c r="H8" s="52" t="s">
        <v>51</v>
      </c>
      <c r="I8" s="48"/>
    </row>
    <row r="9" spans="1:11" x14ac:dyDescent="0.25">
      <c r="A9" s="47">
        <v>2</v>
      </c>
      <c r="B9" s="48"/>
      <c r="C9" s="49" t="s">
        <v>151</v>
      </c>
      <c r="D9" s="50" t="s">
        <v>290</v>
      </c>
      <c r="E9" s="50" t="s">
        <v>150</v>
      </c>
      <c r="F9" s="48"/>
      <c r="G9" s="51">
        <v>6700</v>
      </c>
      <c r="H9" s="52" t="s">
        <v>113</v>
      </c>
      <c r="I9" s="48"/>
    </row>
    <row r="10" spans="1:11" x14ac:dyDescent="0.25">
      <c r="A10" s="47">
        <v>3</v>
      </c>
      <c r="B10" s="48"/>
      <c r="C10" s="49" t="s">
        <v>183</v>
      </c>
      <c r="D10" s="50" t="s">
        <v>290</v>
      </c>
      <c r="E10" s="50" t="s">
        <v>150</v>
      </c>
      <c r="F10" s="48"/>
      <c r="G10" s="53" t="s">
        <v>174</v>
      </c>
      <c r="H10" s="52" t="s">
        <v>178</v>
      </c>
      <c r="I10" s="48"/>
    </row>
    <row r="11" spans="1:11" x14ac:dyDescent="0.25">
      <c r="A11" s="47">
        <v>4</v>
      </c>
      <c r="B11" s="48"/>
      <c r="C11" s="49" t="s">
        <v>190</v>
      </c>
      <c r="D11" s="50" t="s">
        <v>290</v>
      </c>
      <c r="E11" s="50" t="s">
        <v>150</v>
      </c>
      <c r="F11" s="48"/>
      <c r="G11" s="53" t="s">
        <v>174</v>
      </c>
      <c r="H11" s="52" t="s">
        <v>186</v>
      </c>
      <c r="I11" s="48"/>
    </row>
    <row r="12" spans="1:11" x14ac:dyDescent="0.25">
      <c r="A12" s="34"/>
      <c r="B12" s="35"/>
      <c r="C12" s="35"/>
      <c r="D12" s="35"/>
      <c r="E12" s="35"/>
      <c r="F12" s="35"/>
      <c r="G12" s="54"/>
      <c r="H12" s="35"/>
      <c r="I12" s="35"/>
      <c r="K12" s="55"/>
    </row>
    <row r="13" spans="1:11" x14ac:dyDescent="0.25">
      <c r="A13" s="34"/>
      <c r="B13" s="35"/>
      <c r="C13" s="35"/>
      <c r="D13" s="35"/>
      <c r="E13" s="56" t="s">
        <v>291</v>
      </c>
      <c r="F13" s="56"/>
      <c r="G13" s="57">
        <f>+G8+G9+G10+G11</f>
        <v>26398</v>
      </c>
      <c r="H13" s="149"/>
      <c r="I13" s="35"/>
      <c r="K13" s="55"/>
    </row>
    <row r="14" spans="1:11" ht="24" customHeight="1" x14ac:dyDescent="0.25">
      <c r="A14" s="34"/>
      <c r="B14" s="35"/>
      <c r="C14" s="35"/>
      <c r="D14" s="35"/>
      <c r="E14" s="58"/>
      <c r="F14" s="58"/>
      <c r="G14" s="54"/>
      <c r="H14" s="35"/>
      <c r="I14" s="35"/>
    </row>
    <row r="15" spans="1:11" ht="15.75" thickBot="1" x14ac:dyDescent="0.3">
      <c r="A15" s="34"/>
      <c r="B15" s="40" t="s">
        <v>189</v>
      </c>
      <c r="C15" s="35"/>
      <c r="D15" s="35"/>
      <c r="E15" s="35"/>
      <c r="F15" s="35"/>
      <c r="G15" s="35"/>
      <c r="H15" s="35"/>
      <c r="I15" s="35"/>
    </row>
    <row r="16" spans="1:11" ht="30" x14ac:dyDescent="0.25">
      <c r="A16" s="41" t="s">
        <v>282</v>
      </c>
      <c r="B16" s="42" t="s">
        <v>283</v>
      </c>
      <c r="C16" s="43" t="s">
        <v>284</v>
      </c>
      <c r="D16" s="44" t="s">
        <v>285</v>
      </c>
      <c r="E16" s="41" t="s">
        <v>286</v>
      </c>
      <c r="F16" s="41" t="s">
        <v>287</v>
      </c>
      <c r="G16" s="45" t="s">
        <v>288</v>
      </c>
      <c r="H16" s="43" t="s">
        <v>279</v>
      </c>
      <c r="I16" s="46" t="s">
        <v>289</v>
      </c>
    </row>
    <row r="17" spans="1:9" x14ac:dyDescent="0.25">
      <c r="A17" s="47">
        <v>1</v>
      </c>
      <c r="B17" s="48"/>
      <c r="C17" s="59" t="s">
        <v>255</v>
      </c>
      <c r="D17" s="50" t="s">
        <v>290</v>
      </c>
      <c r="E17" s="50" t="s">
        <v>150</v>
      </c>
      <c r="F17" s="48"/>
      <c r="G17" s="51">
        <v>3825</v>
      </c>
      <c r="H17" s="52" t="s">
        <v>19</v>
      </c>
      <c r="I17" s="48"/>
    </row>
    <row r="18" spans="1:9" x14ac:dyDescent="0.25">
      <c r="A18" s="47">
        <v>2</v>
      </c>
      <c r="B18" s="48"/>
      <c r="C18" s="49" t="s">
        <v>255</v>
      </c>
      <c r="D18" s="50" t="s">
        <v>290</v>
      </c>
      <c r="E18" s="50" t="s">
        <v>150</v>
      </c>
      <c r="F18" s="48"/>
      <c r="G18" s="51">
        <v>405</v>
      </c>
      <c r="H18" s="52" t="s">
        <v>19</v>
      </c>
      <c r="I18" s="48"/>
    </row>
    <row r="19" spans="1:9" x14ac:dyDescent="0.25">
      <c r="A19" s="47">
        <v>3</v>
      </c>
      <c r="B19" s="48"/>
      <c r="C19" s="49" t="s">
        <v>241</v>
      </c>
      <c r="D19" s="50" t="s">
        <v>290</v>
      </c>
      <c r="E19" s="50" t="s">
        <v>150</v>
      </c>
      <c r="F19" s="48"/>
      <c r="G19" s="51">
        <v>6016</v>
      </c>
      <c r="H19" s="52" t="s">
        <v>62</v>
      </c>
      <c r="I19" s="48"/>
    </row>
    <row r="20" spans="1:9" x14ac:dyDescent="0.25">
      <c r="A20" s="47">
        <v>4</v>
      </c>
      <c r="B20" s="48"/>
      <c r="C20" s="49" t="s">
        <v>242</v>
      </c>
      <c r="D20" s="50" t="s">
        <v>290</v>
      </c>
      <c r="E20" s="50" t="s">
        <v>243</v>
      </c>
      <c r="F20" s="48"/>
      <c r="G20" s="51">
        <v>2555</v>
      </c>
      <c r="H20" s="52" t="s">
        <v>125</v>
      </c>
      <c r="I20" s="48"/>
    </row>
    <row r="21" spans="1:9" x14ac:dyDescent="0.25">
      <c r="A21" s="47">
        <v>5</v>
      </c>
      <c r="B21" s="48"/>
      <c r="C21" s="49" t="s">
        <v>244</v>
      </c>
      <c r="D21" s="50" t="s">
        <v>290</v>
      </c>
      <c r="E21" s="50" t="s">
        <v>243</v>
      </c>
      <c r="F21" s="48"/>
      <c r="G21" s="51">
        <v>2555</v>
      </c>
      <c r="H21" s="52" t="s">
        <v>125</v>
      </c>
      <c r="I21" s="48"/>
    </row>
    <row r="22" spans="1:9" x14ac:dyDescent="0.25">
      <c r="A22" s="34"/>
      <c r="B22" s="35"/>
      <c r="C22" s="35"/>
      <c r="D22" s="60"/>
      <c r="E22" s="60"/>
      <c r="F22" s="35"/>
      <c r="G22" s="61"/>
      <c r="H22" s="60"/>
      <c r="I22" s="35"/>
    </row>
    <row r="23" spans="1:9" x14ac:dyDescent="0.25">
      <c r="A23" s="34"/>
      <c r="B23" s="35"/>
      <c r="C23" s="35"/>
      <c r="D23" s="35"/>
      <c r="E23" s="56" t="s">
        <v>291</v>
      </c>
      <c r="F23" s="56"/>
      <c r="G23" s="57">
        <f>SUM(G17:G21)</f>
        <v>15356</v>
      </c>
      <c r="H23" s="149"/>
      <c r="I23" s="35"/>
    </row>
    <row r="24" spans="1:9" x14ac:dyDescent="0.25">
      <c r="A24" s="34"/>
      <c r="B24" s="35"/>
      <c r="C24" s="35"/>
      <c r="D24" s="35"/>
      <c r="E24" s="58"/>
      <c r="F24" s="58"/>
      <c r="G24" s="35"/>
      <c r="H24" s="35"/>
      <c r="I24" s="35"/>
    </row>
    <row r="25" spans="1:9" x14ac:dyDescent="0.25">
      <c r="A25" s="34"/>
      <c r="B25" s="35"/>
      <c r="C25" s="35"/>
      <c r="D25" s="35"/>
      <c r="E25" s="58"/>
      <c r="F25" s="58"/>
      <c r="G25" s="35"/>
      <c r="H25" s="35"/>
      <c r="I25" s="35"/>
    </row>
    <row r="26" spans="1:9" x14ac:dyDescent="0.25">
      <c r="A26" s="34"/>
      <c r="B26" s="35"/>
      <c r="C26" s="35"/>
      <c r="D26" s="35"/>
      <c r="E26" s="58"/>
      <c r="F26" s="58"/>
      <c r="G26" s="35"/>
      <c r="H26" s="35"/>
      <c r="I26" s="35"/>
    </row>
    <row r="27" spans="1:9" x14ac:dyDescent="0.25">
      <c r="A27" s="34"/>
      <c r="B27" s="35"/>
      <c r="C27" s="35"/>
      <c r="D27" s="35"/>
      <c r="E27" s="58"/>
      <c r="F27" s="58"/>
      <c r="G27" s="35"/>
      <c r="H27" s="35"/>
      <c r="I27" s="35"/>
    </row>
    <row r="28" spans="1:9" ht="15.75" thickBot="1" x14ac:dyDescent="0.3">
      <c r="A28" s="34"/>
      <c r="B28" s="40" t="s">
        <v>246</v>
      </c>
      <c r="C28" s="35"/>
      <c r="D28" s="35"/>
      <c r="E28" s="35"/>
      <c r="F28" s="35"/>
      <c r="G28" s="35"/>
      <c r="H28" s="35"/>
      <c r="I28" s="35"/>
    </row>
    <row r="29" spans="1:9" ht="30" x14ac:dyDescent="0.25">
      <c r="A29" s="41" t="s">
        <v>282</v>
      </c>
      <c r="B29" s="42" t="s">
        <v>283</v>
      </c>
      <c r="C29" s="43" t="s">
        <v>284</v>
      </c>
      <c r="D29" s="44" t="s">
        <v>285</v>
      </c>
      <c r="E29" s="41" t="s">
        <v>286</v>
      </c>
      <c r="F29" s="41" t="s">
        <v>287</v>
      </c>
      <c r="G29" s="45" t="s">
        <v>288</v>
      </c>
      <c r="H29" s="43" t="s">
        <v>279</v>
      </c>
      <c r="I29" s="46" t="s">
        <v>289</v>
      </c>
    </row>
    <row r="30" spans="1:9" x14ac:dyDescent="0.25">
      <c r="A30" s="47">
        <v>1</v>
      </c>
      <c r="B30" s="48"/>
      <c r="C30" s="49" t="s">
        <v>245</v>
      </c>
      <c r="D30" s="50" t="s">
        <v>290</v>
      </c>
      <c r="E30" s="50" t="s">
        <v>150</v>
      </c>
      <c r="F30" s="48"/>
      <c r="G30" s="51">
        <v>6250</v>
      </c>
      <c r="H30" s="52" t="s">
        <v>51</v>
      </c>
      <c r="I30" s="48"/>
    </row>
    <row r="31" spans="1:9" x14ac:dyDescent="0.25">
      <c r="A31" s="34"/>
      <c r="B31" s="35"/>
      <c r="C31" s="35"/>
      <c r="D31" s="60"/>
      <c r="E31" s="60"/>
      <c r="F31" s="35"/>
      <c r="G31" s="61"/>
      <c r="H31" s="60"/>
      <c r="I31" s="35"/>
    </row>
    <row r="32" spans="1:9" x14ac:dyDescent="0.25">
      <c r="A32" s="34"/>
      <c r="B32" s="35"/>
      <c r="C32" s="35"/>
      <c r="D32" s="35"/>
      <c r="E32" s="56" t="s">
        <v>291</v>
      </c>
      <c r="F32" s="56"/>
      <c r="G32" s="57">
        <f>SUM(G30:G30)</f>
        <v>6250</v>
      </c>
      <c r="H32" s="149"/>
      <c r="I32" s="35"/>
    </row>
    <row r="33" spans="1:9" x14ac:dyDescent="0.25">
      <c r="A33" s="34"/>
      <c r="B33" s="35"/>
      <c r="C33" s="35"/>
      <c r="D33" s="35"/>
      <c r="E33" s="58"/>
      <c r="F33" s="58"/>
      <c r="G33" s="35"/>
      <c r="H33" s="35"/>
      <c r="I33" s="35"/>
    </row>
    <row r="34" spans="1:9" ht="15.75" thickBot="1" x14ac:dyDescent="0.3">
      <c r="A34" s="34"/>
      <c r="B34" s="40" t="s">
        <v>267</v>
      </c>
      <c r="C34" s="35"/>
      <c r="D34" s="35"/>
      <c r="E34" s="35"/>
      <c r="F34" s="35"/>
      <c r="G34" s="35"/>
      <c r="H34" s="35"/>
      <c r="I34" s="35"/>
    </row>
    <row r="35" spans="1:9" ht="30" x14ac:dyDescent="0.25">
      <c r="A35" s="41" t="s">
        <v>282</v>
      </c>
      <c r="B35" s="42" t="s">
        <v>283</v>
      </c>
      <c r="C35" s="43" t="s">
        <v>284</v>
      </c>
      <c r="D35" s="44" t="s">
        <v>285</v>
      </c>
      <c r="E35" s="41" t="s">
        <v>286</v>
      </c>
      <c r="F35" s="41" t="s">
        <v>287</v>
      </c>
      <c r="G35" s="45" t="s">
        <v>288</v>
      </c>
      <c r="H35" s="43" t="s">
        <v>279</v>
      </c>
      <c r="I35" s="46" t="s">
        <v>289</v>
      </c>
    </row>
    <row r="36" spans="1:9" x14ac:dyDescent="0.25">
      <c r="A36" s="47">
        <v>1</v>
      </c>
      <c r="B36" s="48"/>
      <c r="C36" s="49" t="s">
        <v>268</v>
      </c>
      <c r="D36" s="50" t="s">
        <v>290</v>
      </c>
      <c r="E36" s="50" t="s">
        <v>150</v>
      </c>
      <c r="F36" s="48"/>
      <c r="G36" s="51">
        <v>4153</v>
      </c>
      <c r="H36" s="52" t="s">
        <v>62</v>
      </c>
      <c r="I36" s="48"/>
    </row>
    <row r="37" spans="1:9" x14ac:dyDescent="0.25">
      <c r="A37" s="47">
        <v>2</v>
      </c>
      <c r="B37" s="48"/>
      <c r="C37" s="49" t="s">
        <v>292</v>
      </c>
      <c r="D37" s="50" t="s">
        <v>290</v>
      </c>
      <c r="E37" s="154" t="s">
        <v>191</v>
      </c>
      <c r="F37" s="48"/>
      <c r="G37" s="51">
        <v>7025</v>
      </c>
      <c r="H37" s="52" t="s">
        <v>134</v>
      </c>
      <c r="I37" s="48"/>
    </row>
    <row r="38" spans="1:9" x14ac:dyDescent="0.25">
      <c r="A38" s="35"/>
      <c r="B38" s="35"/>
      <c r="C38" s="35"/>
      <c r="D38" s="35"/>
      <c r="E38" s="35"/>
      <c r="F38" s="35"/>
      <c r="G38" s="35"/>
      <c r="H38" s="35"/>
      <c r="I38" s="35"/>
    </row>
    <row r="39" spans="1:9" x14ac:dyDescent="0.25">
      <c r="A39" s="34"/>
      <c r="B39" s="35"/>
      <c r="C39" s="35"/>
      <c r="D39" s="35"/>
      <c r="E39" s="56" t="s">
        <v>291</v>
      </c>
      <c r="F39" s="56"/>
      <c r="G39" s="57">
        <f>SUM(G36:G37)</f>
        <v>11178</v>
      </c>
      <c r="H39" s="149"/>
      <c r="I39" s="62"/>
    </row>
    <row r="40" spans="1:9" x14ac:dyDescent="0.25">
      <c r="A40" s="34"/>
      <c r="B40" s="35"/>
      <c r="C40" s="35"/>
      <c r="D40" s="35"/>
      <c r="E40" s="58"/>
      <c r="F40" s="58"/>
      <c r="G40" s="58"/>
      <c r="H40" s="58"/>
      <c r="I40" s="62"/>
    </row>
    <row r="41" spans="1:9" x14ac:dyDescent="0.25">
      <c r="A41" s="34"/>
      <c r="B41" s="35"/>
      <c r="C41" s="35"/>
      <c r="D41" s="35"/>
      <c r="E41" s="58"/>
      <c r="F41" s="58"/>
      <c r="G41" s="58"/>
      <c r="H41" s="58"/>
      <c r="I41" s="62"/>
    </row>
    <row r="42" spans="1:9" ht="15.75" thickBot="1" x14ac:dyDescent="0.3">
      <c r="A42" s="34"/>
      <c r="B42" s="40" t="s">
        <v>330</v>
      </c>
      <c r="C42" s="35"/>
      <c r="D42" s="35"/>
      <c r="E42" s="35"/>
      <c r="F42" s="35"/>
      <c r="G42" s="35"/>
      <c r="H42" s="35"/>
      <c r="I42" s="35"/>
    </row>
    <row r="43" spans="1:9" ht="30" x14ac:dyDescent="0.25">
      <c r="A43" s="41" t="s">
        <v>282</v>
      </c>
      <c r="B43" s="42" t="s">
        <v>283</v>
      </c>
      <c r="C43" s="43" t="s">
        <v>284</v>
      </c>
      <c r="D43" s="44" t="s">
        <v>285</v>
      </c>
      <c r="E43" s="41" t="s">
        <v>286</v>
      </c>
      <c r="F43" s="41" t="s">
        <v>287</v>
      </c>
      <c r="G43" s="45" t="s">
        <v>288</v>
      </c>
      <c r="H43" s="43" t="s">
        <v>279</v>
      </c>
      <c r="I43" s="46" t="s">
        <v>289</v>
      </c>
    </row>
    <row r="44" spans="1:9" x14ac:dyDescent="0.25">
      <c r="A44" s="47">
        <v>1</v>
      </c>
      <c r="B44" s="48"/>
      <c r="C44" s="49" t="s">
        <v>269</v>
      </c>
      <c r="D44" s="50" t="s">
        <v>290</v>
      </c>
      <c r="E44" s="50" t="s">
        <v>150</v>
      </c>
      <c r="F44" s="48"/>
      <c r="G44" s="51">
        <v>6400</v>
      </c>
      <c r="H44" s="52" t="s">
        <v>134</v>
      </c>
      <c r="I44" s="48"/>
    </row>
    <row r="45" spans="1:9" x14ac:dyDescent="0.25">
      <c r="A45" s="34"/>
      <c r="B45" s="35"/>
      <c r="C45" s="35"/>
      <c r="D45" s="60"/>
      <c r="E45" s="60"/>
      <c r="F45" s="35"/>
      <c r="G45" s="61"/>
      <c r="H45" s="60"/>
      <c r="I45" s="35"/>
    </row>
    <row r="46" spans="1:9" x14ac:dyDescent="0.25">
      <c r="A46" s="34"/>
      <c r="B46" s="35"/>
      <c r="C46" s="35"/>
      <c r="D46" s="35"/>
      <c r="E46" s="56" t="s">
        <v>291</v>
      </c>
      <c r="F46" s="56"/>
      <c r="G46" s="57">
        <f>SUM(G44:G44)</f>
        <v>6400</v>
      </c>
      <c r="H46" s="149"/>
      <c r="I46" s="35"/>
    </row>
    <row r="47" spans="1:9" x14ac:dyDescent="0.25">
      <c r="A47" s="34"/>
      <c r="B47" s="35"/>
      <c r="C47" s="35"/>
      <c r="D47" s="35"/>
      <c r="E47" s="58"/>
      <c r="F47" s="58"/>
      <c r="G47" s="58"/>
      <c r="H47" s="35"/>
      <c r="I47" s="35"/>
    </row>
    <row r="48" spans="1:9" x14ac:dyDescent="0.25">
      <c r="A48" s="34"/>
      <c r="B48" s="35"/>
      <c r="C48" s="35"/>
      <c r="D48" s="35"/>
      <c r="E48" s="58"/>
      <c r="F48" s="58"/>
      <c r="G48" s="58"/>
      <c r="H48" s="35"/>
      <c r="I48" s="35"/>
    </row>
    <row r="49" spans="1:11" ht="15.75" thickBot="1" x14ac:dyDescent="0.3">
      <c r="A49" s="34"/>
      <c r="B49" s="40" t="s">
        <v>273</v>
      </c>
      <c r="C49" s="35"/>
      <c r="D49" s="35"/>
      <c r="E49" s="35"/>
      <c r="F49" s="35"/>
      <c r="G49" s="35"/>
      <c r="H49" s="35"/>
      <c r="I49" s="35"/>
    </row>
    <row r="50" spans="1:11" ht="30" x14ac:dyDescent="0.25">
      <c r="A50" s="41" t="s">
        <v>282</v>
      </c>
      <c r="B50" s="42" t="s">
        <v>283</v>
      </c>
      <c r="C50" s="43" t="s">
        <v>284</v>
      </c>
      <c r="D50" s="44" t="s">
        <v>285</v>
      </c>
      <c r="E50" s="41" t="s">
        <v>286</v>
      </c>
      <c r="F50" s="41" t="s">
        <v>287</v>
      </c>
      <c r="G50" s="45" t="s">
        <v>288</v>
      </c>
      <c r="H50" s="43" t="s">
        <v>279</v>
      </c>
      <c r="I50" s="46" t="s">
        <v>289</v>
      </c>
    </row>
    <row r="51" spans="1:11" x14ac:dyDescent="0.25">
      <c r="A51" s="47">
        <v>1</v>
      </c>
      <c r="B51" s="48"/>
      <c r="C51" s="49" t="s">
        <v>272</v>
      </c>
      <c r="D51" s="50" t="s">
        <v>290</v>
      </c>
      <c r="E51" s="154" t="s">
        <v>191</v>
      </c>
      <c r="F51" s="63"/>
      <c r="G51" s="51">
        <v>4375</v>
      </c>
      <c r="H51" s="52" t="s">
        <v>85</v>
      </c>
      <c r="I51" s="64"/>
    </row>
    <row r="52" spans="1:11" x14ac:dyDescent="0.25">
      <c r="A52" s="47">
        <v>2</v>
      </c>
      <c r="B52" s="48"/>
      <c r="C52" s="49" t="s">
        <v>274</v>
      </c>
      <c r="D52" s="50" t="s">
        <v>290</v>
      </c>
      <c r="E52" s="154" t="s">
        <v>191</v>
      </c>
      <c r="F52" s="63"/>
      <c r="G52" s="53" t="s">
        <v>197</v>
      </c>
      <c r="H52" s="52" t="s">
        <v>199</v>
      </c>
      <c r="I52" s="64"/>
    </row>
    <row r="53" spans="1:11" x14ac:dyDescent="0.25">
      <c r="A53" s="47">
        <v>3</v>
      </c>
      <c r="B53" s="48"/>
      <c r="C53" s="49" t="s">
        <v>275</v>
      </c>
      <c r="D53" s="50" t="s">
        <v>290</v>
      </c>
      <c r="E53" s="154" t="s">
        <v>191</v>
      </c>
      <c r="F53" s="63"/>
      <c r="G53" s="53" t="s">
        <v>197</v>
      </c>
      <c r="H53" s="52" t="s">
        <v>207</v>
      </c>
      <c r="I53" s="64"/>
    </row>
    <row r="54" spans="1:11" x14ac:dyDescent="0.25">
      <c r="A54" s="47">
        <v>4</v>
      </c>
      <c r="B54" s="48"/>
      <c r="C54" s="49" t="s">
        <v>276</v>
      </c>
      <c r="D54" s="50" t="s">
        <v>290</v>
      </c>
      <c r="E54" s="154" t="s">
        <v>191</v>
      </c>
      <c r="F54" s="63"/>
      <c r="G54" s="53" t="s">
        <v>200</v>
      </c>
      <c r="H54" s="52" t="s">
        <v>212</v>
      </c>
      <c r="I54" s="64"/>
    </row>
    <row r="55" spans="1:11" x14ac:dyDescent="0.25">
      <c r="A55" s="47">
        <v>5</v>
      </c>
      <c r="B55" s="48"/>
      <c r="C55" s="155" t="s">
        <v>271</v>
      </c>
      <c r="D55" s="50" t="s">
        <v>290</v>
      </c>
      <c r="E55" s="154" t="s">
        <v>191</v>
      </c>
      <c r="F55" s="63"/>
      <c r="G55" s="53">
        <v>6592.5</v>
      </c>
      <c r="H55" s="52" t="s">
        <v>113</v>
      </c>
      <c r="I55" s="35"/>
    </row>
    <row r="56" spans="1:11" x14ac:dyDescent="0.25">
      <c r="A56" s="34"/>
      <c r="B56" s="35"/>
      <c r="C56" s="31"/>
      <c r="D56" s="60"/>
      <c r="E56" s="60"/>
      <c r="F56" s="35"/>
      <c r="G56" s="61"/>
      <c r="H56" s="66"/>
      <c r="I56" s="35"/>
    </row>
    <row r="57" spans="1:11" x14ac:dyDescent="0.25">
      <c r="E57" s="68" t="s">
        <v>291</v>
      </c>
      <c r="F57" s="68"/>
      <c r="G57" s="57">
        <f>+G51+G52+G53+G54+G55</f>
        <v>27842.5</v>
      </c>
      <c r="H57" s="156"/>
    </row>
    <row r="58" spans="1:11" x14ac:dyDescent="0.25">
      <c r="A58" s="34"/>
      <c r="B58" s="35"/>
      <c r="C58" s="35"/>
      <c r="D58" s="35"/>
      <c r="E58" s="58"/>
      <c r="F58" s="58"/>
      <c r="G58" s="54"/>
      <c r="H58" s="35"/>
      <c r="I58" s="35"/>
    </row>
    <row r="59" spans="1:11" x14ac:dyDescent="0.25">
      <c r="E59" s="58"/>
      <c r="F59" s="58"/>
      <c r="G59" s="54"/>
      <c r="K59" s="70"/>
    </row>
    <row r="60" spans="1:11" x14ac:dyDescent="0.25">
      <c r="E60" s="58"/>
      <c r="F60" s="58"/>
      <c r="G60" s="54"/>
      <c r="K60" s="70"/>
    </row>
    <row r="62" spans="1:11" x14ac:dyDescent="0.25">
      <c r="E62" s="58"/>
      <c r="F62" s="58"/>
    </row>
    <row r="64" spans="1:11" ht="15.75" thickBot="1" x14ac:dyDescent="0.3">
      <c r="B64" s="40" t="s">
        <v>247</v>
      </c>
    </row>
    <row r="65" spans="1:11" ht="30" x14ac:dyDescent="0.25">
      <c r="A65" s="41" t="s">
        <v>282</v>
      </c>
      <c r="B65" s="42" t="s">
        <v>283</v>
      </c>
      <c r="C65" s="43" t="s">
        <v>284</v>
      </c>
      <c r="D65" s="44" t="s">
        <v>285</v>
      </c>
      <c r="E65" s="41" t="s">
        <v>286</v>
      </c>
      <c r="F65" s="41" t="s">
        <v>287</v>
      </c>
      <c r="G65" s="45" t="s">
        <v>288</v>
      </c>
      <c r="H65" s="43" t="s">
        <v>279</v>
      </c>
      <c r="I65" s="46" t="s">
        <v>289</v>
      </c>
      <c r="K65" s="70"/>
    </row>
    <row r="66" spans="1:11" x14ac:dyDescent="0.25">
      <c r="A66" s="47">
        <v>1</v>
      </c>
      <c r="B66" s="71"/>
      <c r="C66" s="49" t="s">
        <v>249</v>
      </c>
      <c r="D66" s="50" t="s">
        <v>290</v>
      </c>
      <c r="E66" s="49" t="s">
        <v>248</v>
      </c>
      <c r="F66" s="72"/>
      <c r="G66" s="51">
        <v>768.75</v>
      </c>
      <c r="H66" s="52" t="s">
        <v>96</v>
      </c>
      <c r="I66" s="71"/>
      <c r="K66" s="70"/>
    </row>
    <row r="67" spans="1:11" x14ac:dyDescent="0.25">
      <c r="A67" s="47">
        <v>2</v>
      </c>
      <c r="B67" s="48"/>
      <c r="C67" s="49" t="s">
        <v>249</v>
      </c>
      <c r="D67" s="50" t="s">
        <v>290</v>
      </c>
      <c r="E67" s="49" t="s">
        <v>248</v>
      </c>
      <c r="F67" s="48"/>
      <c r="G67" s="51">
        <v>4356.25</v>
      </c>
      <c r="H67" s="52" t="s">
        <v>96</v>
      </c>
      <c r="I67" s="48"/>
    </row>
    <row r="69" spans="1:11" x14ac:dyDescent="0.25">
      <c r="E69" s="56" t="s">
        <v>291</v>
      </c>
      <c r="F69" s="56"/>
      <c r="G69" s="57">
        <f>SUM(G66:G67)</f>
        <v>5125</v>
      </c>
      <c r="H69" s="156"/>
    </row>
    <row r="70" spans="1:11" x14ac:dyDescent="0.25">
      <c r="E70" s="58"/>
      <c r="F70" s="58"/>
      <c r="G70" s="35"/>
    </row>
    <row r="71" spans="1:11" ht="15.75" thickBot="1" x14ac:dyDescent="0.3">
      <c r="B71" s="40" t="s">
        <v>250</v>
      </c>
    </row>
    <row r="72" spans="1:11" ht="30" x14ac:dyDescent="0.25">
      <c r="A72" s="41" t="s">
        <v>282</v>
      </c>
      <c r="B72" s="42" t="s">
        <v>283</v>
      </c>
      <c r="C72" s="43" t="s">
        <v>284</v>
      </c>
      <c r="D72" s="44" t="s">
        <v>285</v>
      </c>
      <c r="E72" s="41" t="s">
        <v>286</v>
      </c>
      <c r="F72" s="41" t="s">
        <v>287</v>
      </c>
      <c r="G72" s="45" t="s">
        <v>288</v>
      </c>
      <c r="H72" s="43" t="s">
        <v>279</v>
      </c>
      <c r="I72" s="46" t="s">
        <v>289</v>
      </c>
      <c r="K72" s="70"/>
    </row>
    <row r="73" spans="1:11" x14ac:dyDescent="0.25">
      <c r="A73" s="47">
        <v>1</v>
      </c>
      <c r="B73" s="71"/>
      <c r="C73" s="49" t="s">
        <v>253</v>
      </c>
      <c r="D73" s="50" t="s">
        <v>290</v>
      </c>
      <c r="E73" s="49" t="s">
        <v>150</v>
      </c>
      <c r="F73" s="72"/>
      <c r="G73" s="51">
        <v>846</v>
      </c>
      <c r="H73" s="52" t="s">
        <v>19</v>
      </c>
      <c r="I73" s="71"/>
      <c r="K73" s="70"/>
    </row>
    <row r="74" spans="1:11" x14ac:dyDescent="0.25">
      <c r="A74" s="47">
        <v>2</v>
      </c>
      <c r="B74" s="71"/>
      <c r="C74" s="49" t="s">
        <v>253</v>
      </c>
      <c r="D74" s="50" t="s">
        <v>290</v>
      </c>
      <c r="E74" s="49" t="s">
        <v>150</v>
      </c>
      <c r="F74" s="48"/>
      <c r="G74" s="51">
        <v>3384</v>
      </c>
      <c r="H74" s="52" t="s">
        <v>19</v>
      </c>
      <c r="I74" s="48"/>
    </row>
    <row r="75" spans="1:11" x14ac:dyDescent="0.25">
      <c r="A75" s="47">
        <v>3</v>
      </c>
      <c r="B75" s="71"/>
      <c r="C75" s="49" t="s">
        <v>254</v>
      </c>
      <c r="D75" s="50" t="s">
        <v>290</v>
      </c>
      <c r="E75" s="49" t="s">
        <v>243</v>
      </c>
      <c r="F75" s="48"/>
      <c r="G75" s="51">
        <v>2555</v>
      </c>
      <c r="H75" s="52" t="s">
        <v>19</v>
      </c>
      <c r="I75" s="48"/>
    </row>
    <row r="76" spans="1:11" x14ac:dyDescent="0.25">
      <c r="A76" s="47">
        <v>4</v>
      </c>
      <c r="B76" s="71"/>
      <c r="C76" s="49" t="s">
        <v>252</v>
      </c>
      <c r="D76" s="50" t="s">
        <v>290</v>
      </c>
      <c r="E76" s="49" t="s">
        <v>150</v>
      </c>
      <c r="F76" s="48"/>
      <c r="G76" s="51">
        <v>846</v>
      </c>
      <c r="H76" s="52" t="s">
        <v>19</v>
      </c>
      <c r="I76" s="48"/>
    </row>
    <row r="77" spans="1:11" x14ac:dyDescent="0.25">
      <c r="A77" s="47">
        <v>5</v>
      </c>
      <c r="B77" s="71"/>
      <c r="C77" s="49" t="s">
        <v>252</v>
      </c>
      <c r="D77" s="50" t="s">
        <v>290</v>
      </c>
      <c r="E77" s="49" t="s">
        <v>150</v>
      </c>
      <c r="F77" s="48"/>
      <c r="G77" s="51">
        <v>3384</v>
      </c>
      <c r="H77" s="52" t="s">
        <v>19</v>
      </c>
      <c r="I77" s="48"/>
    </row>
    <row r="78" spans="1:11" x14ac:dyDescent="0.25">
      <c r="A78" s="47">
        <v>6</v>
      </c>
      <c r="B78" s="71"/>
      <c r="C78" s="49" t="s">
        <v>251</v>
      </c>
      <c r="D78" s="50" t="s">
        <v>290</v>
      </c>
      <c r="E78" s="49" t="s">
        <v>150</v>
      </c>
      <c r="F78" s="48"/>
      <c r="G78" s="53" t="s">
        <v>228</v>
      </c>
      <c r="H78" s="158" t="s">
        <v>225</v>
      </c>
      <c r="I78" s="48"/>
    </row>
    <row r="79" spans="1:11" x14ac:dyDescent="0.25">
      <c r="A79" s="47">
        <v>7</v>
      </c>
      <c r="B79" s="71"/>
      <c r="C79" s="49" t="s">
        <v>254</v>
      </c>
      <c r="D79" s="50" t="s">
        <v>290</v>
      </c>
      <c r="E79" s="49" t="s">
        <v>248</v>
      </c>
      <c r="F79" s="48"/>
      <c r="G79" s="53" t="s">
        <v>235</v>
      </c>
      <c r="H79" s="158" t="s">
        <v>231</v>
      </c>
      <c r="I79" s="48"/>
    </row>
    <row r="80" spans="1:11" x14ac:dyDescent="0.25">
      <c r="A80" s="150"/>
      <c r="B80" s="157"/>
      <c r="C80" s="152"/>
      <c r="D80" s="153"/>
      <c r="E80" s="152"/>
      <c r="F80" s="151"/>
      <c r="G80" s="61"/>
      <c r="H80" s="65"/>
      <c r="I80" s="151"/>
    </row>
    <row r="81" spans="1:11" x14ac:dyDescent="0.25">
      <c r="E81" s="56" t="s">
        <v>291</v>
      </c>
      <c r="F81" s="56"/>
      <c r="G81" s="57">
        <f>+G73+G74+G75+G76+G77+G78+G79</f>
        <v>18375</v>
      </c>
      <c r="H81" s="156"/>
    </row>
    <row r="82" spans="1:11" x14ac:dyDescent="0.25">
      <c r="E82" s="58"/>
      <c r="F82" s="58"/>
      <c r="G82" s="35"/>
    </row>
    <row r="83" spans="1:11" x14ac:dyDescent="0.25">
      <c r="E83" s="58"/>
      <c r="F83" s="58"/>
      <c r="G83" s="35"/>
    </row>
    <row r="84" spans="1:11" x14ac:dyDescent="0.25">
      <c r="E84" s="58"/>
      <c r="F84" s="58"/>
      <c r="G84" s="35"/>
    </row>
    <row r="85" spans="1:11" x14ac:dyDescent="0.25">
      <c r="E85" s="58"/>
      <c r="F85" s="58"/>
      <c r="G85" s="35"/>
    </row>
    <row r="86" spans="1:11" x14ac:dyDescent="0.25">
      <c r="E86" s="58"/>
      <c r="F86" s="58"/>
      <c r="G86" s="35"/>
    </row>
    <row r="87" spans="1:11" ht="15.75" thickBot="1" x14ac:dyDescent="0.3">
      <c r="B87" s="40" t="s">
        <v>257</v>
      </c>
    </row>
    <row r="88" spans="1:11" ht="30" x14ac:dyDescent="0.25">
      <c r="A88" s="41" t="s">
        <v>282</v>
      </c>
      <c r="B88" s="42" t="s">
        <v>283</v>
      </c>
      <c r="C88" s="43" t="s">
        <v>284</v>
      </c>
      <c r="D88" s="44" t="s">
        <v>285</v>
      </c>
      <c r="E88" s="41" t="s">
        <v>286</v>
      </c>
      <c r="F88" s="41" t="s">
        <v>287</v>
      </c>
      <c r="G88" s="45" t="s">
        <v>288</v>
      </c>
      <c r="H88" s="43" t="s">
        <v>279</v>
      </c>
      <c r="I88" s="46" t="s">
        <v>289</v>
      </c>
      <c r="K88" s="70"/>
    </row>
    <row r="89" spans="1:11" x14ac:dyDescent="0.25">
      <c r="A89" s="47">
        <v>1</v>
      </c>
      <c r="B89" s="71"/>
      <c r="C89" s="49" t="s">
        <v>256</v>
      </c>
      <c r="D89" s="50" t="s">
        <v>290</v>
      </c>
      <c r="E89" s="49" t="s">
        <v>248</v>
      </c>
      <c r="F89" s="72"/>
      <c r="G89" s="51" t="s">
        <v>198</v>
      </c>
      <c r="H89" s="52" t="s">
        <v>219</v>
      </c>
      <c r="I89" s="71"/>
      <c r="K89" s="70"/>
    </row>
    <row r="90" spans="1:11" x14ac:dyDescent="0.25">
      <c r="E90" s="73"/>
      <c r="F90" s="73"/>
      <c r="G90" s="54"/>
    </row>
    <row r="91" spans="1:11" x14ac:dyDescent="0.25">
      <c r="E91" s="56" t="s">
        <v>291</v>
      </c>
      <c r="F91" s="56"/>
      <c r="G91" s="57" t="str">
        <f>G89</f>
        <v>6,592.50</v>
      </c>
    </row>
    <row r="92" spans="1:11" x14ac:dyDescent="0.25">
      <c r="E92" s="73"/>
      <c r="F92" s="58"/>
      <c r="G92" s="58"/>
    </row>
    <row r="93" spans="1:11" x14ac:dyDescent="0.25">
      <c r="E93" s="73"/>
      <c r="F93" s="58"/>
      <c r="G93" s="58"/>
    </row>
    <row r="94" spans="1:11" x14ac:dyDescent="0.25">
      <c r="E94" s="73"/>
      <c r="F94" s="58"/>
      <c r="G94" s="58"/>
    </row>
    <row r="95" spans="1:11" ht="15.75" thickBot="1" x14ac:dyDescent="0.3">
      <c r="A95" s="34"/>
      <c r="B95" s="40" t="s">
        <v>293</v>
      </c>
      <c r="C95" s="35"/>
      <c r="D95" s="35"/>
      <c r="E95" s="35"/>
      <c r="F95" s="35"/>
      <c r="G95" s="35"/>
      <c r="H95" s="35"/>
      <c r="I95" s="35"/>
    </row>
    <row r="96" spans="1:11" ht="30" x14ac:dyDescent="0.25">
      <c r="A96" s="41" t="s">
        <v>282</v>
      </c>
      <c r="B96" s="42" t="s">
        <v>283</v>
      </c>
      <c r="C96" s="43" t="s">
        <v>284</v>
      </c>
      <c r="D96" s="44" t="s">
        <v>285</v>
      </c>
      <c r="E96" s="41" t="s">
        <v>286</v>
      </c>
      <c r="F96" s="41" t="s">
        <v>287</v>
      </c>
      <c r="G96" s="45" t="s">
        <v>288</v>
      </c>
      <c r="H96" s="43" t="s">
        <v>279</v>
      </c>
      <c r="I96" s="46" t="s">
        <v>289</v>
      </c>
    </row>
    <row r="97" spans="1:9" x14ac:dyDescent="0.25">
      <c r="A97" s="47">
        <v>1</v>
      </c>
      <c r="B97" s="48"/>
      <c r="C97" s="49"/>
      <c r="D97" s="50" t="s">
        <v>290</v>
      </c>
      <c r="E97" s="49"/>
      <c r="F97" s="63"/>
      <c r="G97" s="51">
        <v>6500</v>
      </c>
      <c r="H97" s="52"/>
      <c r="I97" s="64"/>
    </row>
    <row r="98" spans="1:9" x14ac:dyDescent="0.25">
      <c r="A98" s="47">
        <v>2</v>
      </c>
      <c r="B98" s="48"/>
      <c r="C98" s="49"/>
      <c r="D98" s="50" t="s">
        <v>290</v>
      </c>
      <c r="E98" s="49"/>
      <c r="F98" s="63"/>
      <c r="G98" s="51"/>
      <c r="H98" s="52"/>
      <c r="I98" s="64"/>
    </row>
    <row r="99" spans="1:9" x14ac:dyDescent="0.25">
      <c r="A99" s="47">
        <v>3</v>
      </c>
      <c r="B99" s="48"/>
      <c r="C99" s="49"/>
      <c r="D99" s="50" t="s">
        <v>290</v>
      </c>
      <c r="E99" s="49"/>
      <c r="F99" s="63"/>
      <c r="G99" s="51"/>
      <c r="H99" s="52"/>
      <c r="I99" s="64"/>
    </row>
    <row r="100" spans="1:9" x14ac:dyDescent="0.25">
      <c r="E100" s="73"/>
      <c r="F100" s="73"/>
      <c r="G100" s="54"/>
    </row>
    <row r="101" spans="1:9" x14ac:dyDescent="0.25">
      <c r="E101" s="68" t="s">
        <v>291</v>
      </c>
      <c r="F101" s="68"/>
      <c r="G101" s="57">
        <f>SUM(G97:G99)</f>
        <v>6500</v>
      </c>
    </row>
    <row r="102" spans="1:9" x14ac:dyDescent="0.25">
      <c r="E102" s="73"/>
      <c r="F102" s="73"/>
    </row>
    <row r="103" spans="1:9" x14ac:dyDescent="0.25">
      <c r="E103" s="73"/>
      <c r="F103" s="73"/>
    </row>
    <row r="104" spans="1:9" ht="15.75" thickBot="1" x14ac:dyDescent="0.3">
      <c r="B104" s="40" t="s">
        <v>260</v>
      </c>
      <c r="E104" s="73"/>
      <c r="F104" s="73"/>
    </row>
    <row r="105" spans="1:9" ht="30" x14ac:dyDescent="0.25">
      <c r="A105" s="41" t="s">
        <v>282</v>
      </c>
      <c r="B105" s="42" t="s">
        <v>283</v>
      </c>
      <c r="C105" s="43" t="s">
        <v>284</v>
      </c>
      <c r="D105" s="44" t="s">
        <v>285</v>
      </c>
      <c r="E105" s="41" t="s">
        <v>286</v>
      </c>
      <c r="F105" s="41" t="s">
        <v>287</v>
      </c>
      <c r="G105" s="45" t="s">
        <v>288</v>
      </c>
      <c r="H105" s="43" t="s">
        <v>279</v>
      </c>
      <c r="I105" s="46" t="s">
        <v>289</v>
      </c>
    </row>
    <row r="106" spans="1:9" x14ac:dyDescent="0.25">
      <c r="A106" s="47">
        <v>1</v>
      </c>
      <c r="B106" s="48"/>
      <c r="C106" s="49" t="s">
        <v>261</v>
      </c>
      <c r="D106" s="50" t="s">
        <v>290</v>
      </c>
      <c r="E106" s="50" t="s">
        <v>150</v>
      </c>
      <c r="F106" s="63"/>
      <c r="G106" s="51">
        <v>4230</v>
      </c>
      <c r="H106" s="52" t="s">
        <v>62</v>
      </c>
      <c r="I106" s="64"/>
    </row>
    <row r="107" spans="1:9" x14ac:dyDescent="0.25">
      <c r="A107" s="47">
        <v>2</v>
      </c>
      <c r="B107" s="48"/>
      <c r="C107" s="49" t="s">
        <v>262</v>
      </c>
      <c r="D107" s="50" t="s">
        <v>290</v>
      </c>
      <c r="E107" s="50" t="s">
        <v>150</v>
      </c>
      <c r="F107" s="63"/>
      <c r="G107" s="51">
        <v>2700</v>
      </c>
      <c r="H107" s="52" t="s">
        <v>62</v>
      </c>
      <c r="I107" s="64"/>
    </row>
    <row r="108" spans="1:9" x14ac:dyDescent="0.25">
      <c r="E108" s="73"/>
      <c r="F108" s="73"/>
      <c r="G108" s="54"/>
    </row>
    <row r="109" spans="1:9" x14ac:dyDescent="0.25">
      <c r="E109" s="68" t="s">
        <v>291</v>
      </c>
      <c r="F109" s="68"/>
      <c r="G109" s="57">
        <f>SUM(G106:G107)</f>
        <v>6930</v>
      </c>
      <c r="H109" s="156"/>
    </row>
    <row r="110" spans="1:9" x14ac:dyDescent="0.25">
      <c r="E110" s="73"/>
      <c r="F110" s="73"/>
      <c r="G110" s="54"/>
    </row>
    <row r="111" spans="1:9" x14ac:dyDescent="0.25">
      <c r="E111" s="73"/>
      <c r="F111" s="73"/>
      <c r="G111" s="54"/>
    </row>
    <row r="112" spans="1:9" x14ac:dyDescent="0.25">
      <c r="E112" s="73"/>
      <c r="F112" s="73"/>
      <c r="G112" s="54"/>
    </row>
    <row r="113" spans="1:9" x14ac:dyDescent="0.25">
      <c r="E113" s="73"/>
      <c r="F113" s="73"/>
      <c r="G113" s="54"/>
    </row>
    <row r="114" spans="1:9" x14ac:dyDescent="0.25">
      <c r="E114" s="73"/>
      <c r="F114" s="73"/>
      <c r="G114" s="54"/>
    </row>
    <row r="115" spans="1:9" ht="15.75" thickBot="1" x14ac:dyDescent="0.3">
      <c r="A115" s="34"/>
      <c r="B115" s="40" t="s">
        <v>265</v>
      </c>
      <c r="C115" s="35"/>
      <c r="D115" s="35"/>
      <c r="E115" s="35"/>
      <c r="F115" s="35"/>
      <c r="G115" s="35"/>
      <c r="H115" s="35"/>
      <c r="I115" s="35"/>
    </row>
    <row r="116" spans="1:9" ht="30" x14ac:dyDescent="0.25">
      <c r="A116" s="41" t="s">
        <v>282</v>
      </c>
      <c r="B116" s="42" t="s">
        <v>283</v>
      </c>
      <c r="C116" s="43" t="s">
        <v>284</v>
      </c>
      <c r="D116" s="44" t="s">
        <v>285</v>
      </c>
      <c r="E116" s="41" t="s">
        <v>286</v>
      </c>
      <c r="F116" s="41" t="s">
        <v>287</v>
      </c>
      <c r="G116" s="45" t="s">
        <v>288</v>
      </c>
      <c r="H116" s="43" t="s">
        <v>279</v>
      </c>
      <c r="I116" s="46" t="s">
        <v>289</v>
      </c>
    </row>
    <row r="117" spans="1:9" x14ac:dyDescent="0.25">
      <c r="A117" s="47">
        <v>1</v>
      </c>
      <c r="B117" s="48"/>
      <c r="C117" s="49" t="s">
        <v>266</v>
      </c>
      <c r="D117" s="50" t="s">
        <v>290</v>
      </c>
      <c r="E117" s="49" t="s">
        <v>150</v>
      </c>
      <c r="F117" s="48"/>
      <c r="G117" s="51">
        <v>4375</v>
      </c>
      <c r="H117" s="52" t="s">
        <v>108</v>
      </c>
      <c r="I117" s="64"/>
    </row>
    <row r="118" spans="1:9" x14ac:dyDescent="0.25">
      <c r="A118" s="47">
        <v>2</v>
      </c>
      <c r="B118" s="71"/>
      <c r="C118" s="49" t="s">
        <v>264</v>
      </c>
      <c r="D118" s="50" t="s">
        <v>290</v>
      </c>
      <c r="E118" s="49" t="s">
        <v>270</v>
      </c>
      <c r="F118" s="72"/>
      <c r="G118" s="53" t="s">
        <v>197</v>
      </c>
      <c r="H118" s="158" t="s">
        <v>236</v>
      </c>
      <c r="I118" s="64"/>
    </row>
    <row r="119" spans="1:9" x14ac:dyDescent="0.25">
      <c r="E119" s="73"/>
      <c r="F119" s="73"/>
      <c r="G119" s="54"/>
    </row>
    <row r="120" spans="1:9" x14ac:dyDescent="0.25">
      <c r="E120" s="68" t="s">
        <v>291</v>
      </c>
      <c r="F120" s="68"/>
      <c r="G120" s="57">
        <f>+G117+G118</f>
        <v>10625</v>
      </c>
      <c r="H120" s="69"/>
    </row>
    <row r="121" spans="1:9" x14ac:dyDescent="0.25">
      <c r="E121" s="73"/>
      <c r="F121" s="73"/>
      <c r="G121" s="54"/>
    </row>
    <row r="122" spans="1:9" x14ac:dyDescent="0.25">
      <c r="E122" s="73"/>
      <c r="F122" s="73"/>
      <c r="G122" s="54"/>
    </row>
    <row r="123" spans="1:9" x14ac:dyDescent="0.25">
      <c r="E123" s="73"/>
      <c r="F123" s="73"/>
      <c r="G123" s="54"/>
    </row>
    <row r="124" spans="1:9" x14ac:dyDescent="0.25">
      <c r="E124" s="73"/>
      <c r="F124" s="73"/>
      <c r="G124" s="54"/>
    </row>
    <row r="125" spans="1:9" ht="15.75" thickBot="1" x14ac:dyDescent="0.3">
      <c r="A125" s="34"/>
      <c r="B125" s="40" t="s">
        <v>294</v>
      </c>
      <c r="C125" s="35"/>
      <c r="D125" s="35"/>
      <c r="E125" s="35"/>
      <c r="F125" s="35"/>
      <c r="G125" s="35"/>
      <c r="H125" s="35"/>
      <c r="I125" s="35"/>
    </row>
    <row r="126" spans="1:9" ht="30" x14ac:dyDescent="0.25">
      <c r="A126" s="41" t="s">
        <v>282</v>
      </c>
      <c r="B126" s="42" t="s">
        <v>283</v>
      </c>
      <c r="C126" s="43" t="s">
        <v>284</v>
      </c>
      <c r="D126" s="44" t="s">
        <v>285</v>
      </c>
      <c r="E126" s="41" t="s">
        <v>286</v>
      </c>
      <c r="F126" s="41" t="s">
        <v>287</v>
      </c>
      <c r="G126" s="45" t="s">
        <v>288</v>
      </c>
      <c r="H126" s="43" t="s">
        <v>279</v>
      </c>
      <c r="I126" s="46" t="s">
        <v>289</v>
      </c>
    </row>
    <row r="127" spans="1:9" x14ac:dyDescent="0.25">
      <c r="A127" s="47">
        <v>1</v>
      </c>
      <c r="B127" s="48"/>
      <c r="C127" s="49" t="s">
        <v>258</v>
      </c>
      <c r="D127" s="50" t="s">
        <v>290</v>
      </c>
      <c r="E127" s="48" t="s">
        <v>191</v>
      </c>
      <c r="F127" s="48"/>
      <c r="G127" s="51" t="s">
        <v>175</v>
      </c>
      <c r="H127" s="52" t="s">
        <v>195</v>
      </c>
      <c r="I127" s="64"/>
    </row>
    <row r="128" spans="1:9" x14ac:dyDescent="0.25">
      <c r="E128" s="73"/>
      <c r="F128" s="73"/>
      <c r="G128" s="54"/>
    </row>
    <row r="129" spans="5:7" x14ac:dyDescent="0.25">
      <c r="E129" s="68" t="s">
        <v>291</v>
      </c>
      <c r="F129" s="68"/>
      <c r="G129" s="57" t="str">
        <f>G127</f>
        <v>1,378.00</v>
      </c>
    </row>
    <row r="130" spans="5:7" x14ac:dyDescent="0.25">
      <c r="E130" s="73"/>
      <c r="F130" s="73"/>
      <c r="G130" s="54"/>
    </row>
    <row r="131" spans="5:7" x14ac:dyDescent="0.25">
      <c r="E131" s="73"/>
      <c r="F131" s="73"/>
      <c r="G131" s="54"/>
    </row>
    <row r="132" spans="5:7" x14ac:dyDescent="0.25">
      <c r="G132" s="70"/>
    </row>
    <row r="134" spans="5:7" x14ac:dyDescent="0.25">
      <c r="G134" s="70">
        <f>+G13+G23+G32+G39+G57+G69+G81+G101+G109+G120+G129+G91+G46</f>
        <v>148950</v>
      </c>
    </row>
    <row r="135" spans="5:7" x14ac:dyDescent="0.25">
      <c r="G135" s="37">
        <v>148950</v>
      </c>
    </row>
    <row r="136" spans="5:7" x14ac:dyDescent="0.25">
      <c r="G136" s="70"/>
    </row>
    <row r="137" spans="5:7" x14ac:dyDescent="0.25">
      <c r="G137" s="70">
        <f>G134-G135</f>
        <v>0</v>
      </c>
    </row>
    <row r="139" spans="5:7" x14ac:dyDescent="0.25">
      <c r="G139" s="70"/>
    </row>
    <row r="141" spans="5:7" x14ac:dyDescent="0.25">
      <c r="G141" s="70"/>
    </row>
  </sheetData>
  <mergeCells count="13">
    <mergeCell ref="E81:F81"/>
    <mergeCell ref="E91:F91"/>
    <mergeCell ref="E101:F101"/>
    <mergeCell ref="E109:F109"/>
    <mergeCell ref="E120:F120"/>
    <mergeCell ref="E129:F129"/>
    <mergeCell ref="E13:F13"/>
    <mergeCell ref="E23:F23"/>
    <mergeCell ref="E32:F32"/>
    <mergeCell ref="E39:F39"/>
    <mergeCell ref="E57:F57"/>
    <mergeCell ref="E69:F69"/>
    <mergeCell ref="E46:F4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topLeftCell="E25" workbookViewId="0">
      <selection activeCell="G51" sqref="G51"/>
    </sheetView>
  </sheetViews>
  <sheetFormatPr baseColWidth="10" defaultRowHeight="12.75" x14ac:dyDescent="0.2"/>
  <cols>
    <col min="6" max="6" width="34.28515625" customWidth="1"/>
    <col min="8" max="8" width="11.42578125" style="10"/>
    <col min="14" max="14" width="12.7109375" bestFit="1" customWidth="1"/>
    <col min="16" max="16" width="22.85546875" customWidth="1"/>
  </cols>
  <sheetData>
    <row r="1" spans="1:19" ht="29.25" customHeight="1" x14ac:dyDescent="0.2">
      <c r="A1" s="1" t="s">
        <v>0</v>
      </c>
      <c r="B1" s="2" t="s">
        <v>1</v>
      </c>
      <c r="C1" s="3" t="s">
        <v>263</v>
      </c>
      <c r="D1" s="3" t="s">
        <v>2</v>
      </c>
      <c r="E1" s="3" t="s">
        <v>3</v>
      </c>
      <c r="F1" s="4" t="s">
        <v>4</v>
      </c>
      <c r="G1" s="5" t="s">
        <v>5</v>
      </c>
      <c r="H1" s="6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13" t="s">
        <v>146</v>
      </c>
      <c r="R1" s="13" t="s">
        <v>147</v>
      </c>
      <c r="S1" s="13" t="s">
        <v>148</v>
      </c>
    </row>
    <row r="2" spans="1:19" x14ac:dyDescent="0.2">
      <c r="A2" s="7" t="s">
        <v>15</v>
      </c>
      <c r="B2" s="8" t="s">
        <v>16</v>
      </c>
      <c r="C2" s="8" t="s">
        <v>17</v>
      </c>
      <c r="D2" s="8" t="s">
        <v>18</v>
      </c>
      <c r="E2" s="8" t="s">
        <v>19</v>
      </c>
      <c r="F2" t="s">
        <v>20</v>
      </c>
      <c r="G2" s="9" t="s">
        <v>21</v>
      </c>
      <c r="H2" s="12">
        <v>3825</v>
      </c>
      <c r="I2" t="s">
        <v>17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18</v>
      </c>
      <c r="P2" t="s">
        <v>27</v>
      </c>
      <c r="Q2" t="s">
        <v>189</v>
      </c>
      <c r="R2" t="s">
        <v>150</v>
      </c>
      <c r="S2" t="s">
        <v>255</v>
      </c>
    </row>
    <row r="3" spans="1:19" x14ac:dyDescent="0.2">
      <c r="A3" s="7" t="s">
        <v>28</v>
      </c>
      <c r="B3" s="8" t="s">
        <v>16</v>
      </c>
      <c r="C3" s="8" t="s">
        <v>17</v>
      </c>
      <c r="D3" s="8" t="s">
        <v>18</v>
      </c>
      <c r="E3" s="8" t="s">
        <v>19</v>
      </c>
      <c r="F3" t="s">
        <v>29</v>
      </c>
      <c r="G3" s="9" t="s">
        <v>21</v>
      </c>
      <c r="H3" s="12">
        <v>405</v>
      </c>
      <c r="I3" t="s">
        <v>17</v>
      </c>
      <c r="J3" t="s">
        <v>22</v>
      </c>
      <c r="K3" t="s">
        <v>23</v>
      </c>
      <c r="L3" t="s">
        <v>30</v>
      </c>
      <c r="M3" t="s">
        <v>25</v>
      </c>
      <c r="N3" t="s">
        <v>26</v>
      </c>
      <c r="O3" t="s">
        <v>18</v>
      </c>
      <c r="P3" t="s">
        <v>27</v>
      </c>
      <c r="Q3" t="s">
        <v>189</v>
      </c>
      <c r="R3" t="s">
        <v>150</v>
      </c>
      <c r="S3" s="22" t="s">
        <v>255</v>
      </c>
    </row>
    <row r="4" spans="1:19" x14ac:dyDescent="0.2">
      <c r="A4" s="7" t="s">
        <v>31</v>
      </c>
      <c r="B4" s="8" t="s">
        <v>16</v>
      </c>
      <c r="C4" s="8" t="s">
        <v>17</v>
      </c>
      <c r="D4" s="8" t="s">
        <v>18</v>
      </c>
      <c r="E4" s="8" t="s">
        <v>19</v>
      </c>
      <c r="F4" t="s">
        <v>32</v>
      </c>
      <c r="G4" s="9" t="s">
        <v>21</v>
      </c>
      <c r="H4" s="12">
        <v>846</v>
      </c>
      <c r="I4" t="s">
        <v>17</v>
      </c>
      <c r="J4" t="s">
        <v>22</v>
      </c>
      <c r="K4" t="s">
        <v>23</v>
      </c>
      <c r="L4" t="s">
        <v>33</v>
      </c>
      <c r="M4" t="s">
        <v>25</v>
      </c>
      <c r="N4" t="s">
        <v>26</v>
      </c>
      <c r="O4" t="s">
        <v>18</v>
      </c>
      <c r="P4" t="s">
        <v>34</v>
      </c>
      <c r="Q4" s="22" t="s">
        <v>250</v>
      </c>
      <c r="R4" s="22" t="s">
        <v>150</v>
      </c>
      <c r="S4" s="20" t="s">
        <v>253</v>
      </c>
    </row>
    <row r="5" spans="1:19" x14ac:dyDescent="0.2">
      <c r="A5" s="7" t="s">
        <v>35</v>
      </c>
      <c r="B5" s="8" t="s">
        <v>16</v>
      </c>
      <c r="C5" s="8" t="s">
        <v>17</v>
      </c>
      <c r="D5" s="8" t="s">
        <v>18</v>
      </c>
      <c r="E5" s="8" t="s">
        <v>19</v>
      </c>
      <c r="F5" t="s">
        <v>36</v>
      </c>
      <c r="G5" s="9" t="s">
        <v>21</v>
      </c>
      <c r="H5" s="12">
        <v>3384</v>
      </c>
      <c r="I5" t="s">
        <v>17</v>
      </c>
      <c r="J5" t="s">
        <v>22</v>
      </c>
      <c r="K5" t="s">
        <v>23</v>
      </c>
      <c r="L5" t="s">
        <v>37</v>
      </c>
      <c r="M5" t="s">
        <v>25</v>
      </c>
      <c r="N5" t="s">
        <v>26</v>
      </c>
      <c r="O5" t="s">
        <v>18</v>
      </c>
      <c r="P5" t="s">
        <v>34</v>
      </c>
      <c r="Q5" s="22" t="s">
        <v>250</v>
      </c>
      <c r="R5" s="22" t="s">
        <v>150</v>
      </c>
      <c r="S5" s="20" t="s">
        <v>253</v>
      </c>
    </row>
    <row r="6" spans="1:19" x14ac:dyDescent="0.2">
      <c r="A6" s="7" t="s">
        <v>38</v>
      </c>
      <c r="B6" s="8" t="s">
        <v>16</v>
      </c>
      <c r="C6" s="8" t="s">
        <v>17</v>
      </c>
      <c r="D6" s="8" t="s">
        <v>39</v>
      </c>
      <c r="E6" s="8" t="s">
        <v>19</v>
      </c>
      <c r="F6" t="s">
        <v>40</v>
      </c>
      <c r="G6" s="9" t="s">
        <v>21</v>
      </c>
      <c r="H6" s="12">
        <v>2555</v>
      </c>
      <c r="I6" t="s">
        <v>17</v>
      </c>
      <c r="J6" t="s">
        <v>22</v>
      </c>
      <c r="K6" t="s">
        <v>23</v>
      </c>
      <c r="L6" t="s">
        <v>41</v>
      </c>
      <c r="M6" t="s">
        <v>25</v>
      </c>
      <c r="N6" t="s">
        <v>26</v>
      </c>
      <c r="O6" t="s">
        <v>39</v>
      </c>
      <c r="P6" t="s">
        <v>42</v>
      </c>
      <c r="Q6" s="22" t="s">
        <v>250</v>
      </c>
      <c r="R6" s="26" t="s">
        <v>243</v>
      </c>
      <c r="S6" t="s">
        <v>254</v>
      </c>
    </row>
    <row r="7" spans="1:19" x14ac:dyDescent="0.2">
      <c r="A7" s="7" t="s">
        <v>43</v>
      </c>
      <c r="B7" s="8" t="s">
        <v>16</v>
      </c>
      <c r="C7" s="8" t="s">
        <v>17</v>
      </c>
      <c r="D7" s="8" t="s">
        <v>44</v>
      </c>
      <c r="E7" s="8" t="s">
        <v>19</v>
      </c>
      <c r="F7" t="s">
        <v>32</v>
      </c>
      <c r="G7" s="9" t="s">
        <v>21</v>
      </c>
      <c r="H7" s="12">
        <v>846</v>
      </c>
      <c r="I7" t="s">
        <v>17</v>
      </c>
      <c r="J7" t="s">
        <v>22</v>
      </c>
      <c r="K7" t="s">
        <v>23</v>
      </c>
      <c r="L7" t="s">
        <v>45</v>
      </c>
      <c r="M7" t="s">
        <v>25</v>
      </c>
      <c r="N7" t="s">
        <v>26</v>
      </c>
      <c r="O7" t="s">
        <v>44</v>
      </c>
      <c r="P7" t="s">
        <v>46</v>
      </c>
      <c r="Q7" s="22" t="s">
        <v>250</v>
      </c>
      <c r="R7" s="22" t="s">
        <v>150</v>
      </c>
      <c r="S7" t="s">
        <v>252</v>
      </c>
    </row>
    <row r="8" spans="1:19" x14ac:dyDescent="0.2">
      <c r="A8" s="7" t="s">
        <v>47</v>
      </c>
      <c r="B8" s="8" t="s">
        <v>16</v>
      </c>
      <c r="C8" s="8" t="s">
        <v>17</v>
      </c>
      <c r="D8" s="8" t="s">
        <v>44</v>
      </c>
      <c r="E8" s="8" t="s">
        <v>19</v>
      </c>
      <c r="F8" t="s">
        <v>36</v>
      </c>
      <c r="G8" s="9" t="s">
        <v>21</v>
      </c>
      <c r="H8" s="12">
        <v>3384</v>
      </c>
      <c r="I8" t="s">
        <v>17</v>
      </c>
      <c r="J8" t="s">
        <v>22</v>
      </c>
      <c r="K8" t="s">
        <v>23</v>
      </c>
      <c r="L8" t="s">
        <v>48</v>
      </c>
      <c r="M8" t="s">
        <v>25</v>
      </c>
      <c r="N8" t="s">
        <v>26</v>
      </c>
      <c r="O8" t="s">
        <v>44</v>
      </c>
      <c r="P8" t="s">
        <v>46</v>
      </c>
      <c r="Q8" s="22" t="s">
        <v>250</v>
      </c>
      <c r="R8" s="22" t="s">
        <v>150</v>
      </c>
      <c r="S8" t="s">
        <v>252</v>
      </c>
    </row>
    <row r="9" spans="1:19" x14ac:dyDescent="0.2">
      <c r="A9" s="7" t="s">
        <v>49</v>
      </c>
      <c r="B9" s="8" t="s">
        <v>16</v>
      </c>
      <c r="C9" s="8" t="s">
        <v>17</v>
      </c>
      <c r="D9" s="8" t="s">
        <v>50</v>
      </c>
      <c r="E9" s="8" t="s">
        <v>51</v>
      </c>
      <c r="F9" t="s">
        <v>52</v>
      </c>
      <c r="G9" s="9" t="s">
        <v>21</v>
      </c>
      <c r="H9" s="12">
        <v>6298</v>
      </c>
      <c r="I9" t="s">
        <v>17</v>
      </c>
      <c r="J9" t="s">
        <v>22</v>
      </c>
      <c r="K9" t="s">
        <v>23</v>
      </c>
      <c r="L9" t="s">
        <v>53</v>
      </c>
      <c r="M9" t="s">
        <v>25</v>
      </c>
      <c r="N9" t="s">
        <v>26</v>
      </c>
      <c r="O9" t="s">
        <v>50</v>
      </c>
      <c r="P9" t="s">
        <v>54</v>
      </c>
      <c r="Q9" t="s">
        <v>149</v>
      </c>
      <c r="R9" s="22" t="s">
        <v>150</v>
      </c>
      <c r="S9" t="s">
        <v>152</v>
      </c>
    </row>
    <row r="10" spans="1:19" x14ac:dyDescent="0.2">
      <c r="A10" s="7" t="s">
        <v>55</v>
      </c>
      <c r="B10" s="8" t="s">
        <v>16</v>
      </c>
      <c r="C10" s="8" t="s">
        <v>17</v>
      </c>
      <c r="D10" s="8" t="s">
        <v>56</v>
      </c>
      <c r="E10" s="8" t="s">
        <v>51</v>
      </c>
      <c r="F10" t="s">
        <v>57</v>
      </c>
      <c r="G10" s="9" t="s">
        <v>21</v>
      </c>
      <c r="H10" s="12">
        <v>6250</v>
      </c>
      <c r="I10" t="s">
        <v>17</v>
      </c>
      <c r="J10" t="s">
        <v>22</v>
      </c>
      <c r="K10" t="s">
        <v>23</v>
      </c>
      <c r="L10" t="s">
        <v>58</v>
      </c>
      <c r="M10" t="s">
        <v>25</v>
      </c>
      <c r="N10" t="s">
        <v>26</v>
      </c>
      <c r="O10" t="s">
        <v>56</v>
      </c>
      <c r="P10" t="s">
        <v>59</v>
      </c>
      <c r="Q10" t="s">
        <v>246</v>
      </c>
      <c r="R10" t="s">
        <v>150</v>
      </c>
      <c r="S10" t="s">
        <v>245</v>
      </c>
    </row>
    <row r="11" spans="1:19" x14ac:dyDescent="0.2">
      <c r="A11" s="7" t="s">
        <v>60</v>
      </c>
      <c r="B11" s="8" t="s">
        <v>16</v>
      </c>
      <c r="C11" s="8" t="s">
        <v>17</v>
      </c>
      <c r="D11" s="8" t="s">
        <v>61</v>
      </c>
      <c r="E11" s="8" t="s">
        <v>62</v>
      </c>
      <c r="F11" t="s">
        <v>63</v>
      </c>
      <c r="G11" s="9" t="s">
        <v>21</v>
      </c>
      <c r="H11" s="12">
        <v>6016</v>
      </c>
      <c r="I11" t="s">
        <v>17</v>
      </c>
      <c r="J11" t="s">
        <v>22</v>
      </c>
      <c r="K11" t="s">
        <v>23</v>
      </c>
      <c r="L11" t="s">
        <v>64</v>
      </c>
      <c r="M11" t="s">
        <v>25</v>
      </c>
      <c r="N11" t="s">
        <v>26</v>
      </c>
      <c r="O11" t="s">
        <v>61</v>
      </c>
      <c r="P11" t="s">
        <v>65</v>
      </c>
      <c r="Q11" t="s">
        <v>189</v>
      </c>
      <c r="R11" t="s">
        <v>150</v>
      </c>
      <c r="S11" t="s">
        <v>241</v>
      </c>
    </row>
    <row r="12" spans="1:19" x14ac:dyDescent="0.2">
      <c r="A12" s="7" t="s">
        <v>66</v>
      </c>
      <c r="B12" s="8" t="s">
        <v>16</v>
      </c>
      <c r="C12" s="8" t="s">
        <v>17</v>
      </c>
      <c r="D12" s="8" t="s">
        <v>67</v>
      </c>
      <c r="E12" s="8" t="s">
        <v>62</v>
      </c>
      <c r="F12" t="s">
        <v>68</v>
      </c>
      <c r="G12" s="9" t="s">
        <v>21</v>
      </c>
      <c r="H12" s="12">
        <v>4230</v>
      </c>
      <c r="I12" t="s">
        <v>17</v>
      </c>
      <c r="J12" t="s">
        <v>22</v>
      </c>
      <c r="K12" t="s">
        <v>23</v>
      </c>
      <c r="L12" t="s">
        <v>69</v>
      </c>
      <c r="M12" t="s">
        <v>25</v>
      </c>
      <c r="N12" t="s">
        <v>26</v>
      </c>
      <c r="O12" t="s">
        <v>67</v>
      </c>
      <c r="P12" t="s">
        <v>70</v>
      </c>
      <c r="Q12" s="22" t="s">
        <v>260</v>
      </c>
      <c r="R12" s="22" t="s">
        <v>150</v>
      </c>
      <c r="S12" t="s">
        <v>261</v>
      </c>
    </row>
    <row r="13" spans="1:19" x14ac:dyDescent="0.2">
      <c r="A13" s="7" t="s">
        <v>71</v>
      </c>
      <c r="B13" s="8" t="s">
        <v>16</v>
      </c>
      <c r="C13" s="8" t="s">
        <v>17</v>
      </c>
      <c r="D13" s="8" t="s">
        <v>72</v>
      </c>
      <c r="E13" s="8" t="s">
        <v>62</v>
      </c>
      <c r="F13" t="s">
        <v>73</v>
      </c>
      <c r="G13" s="9" t="s">
        <v>21</v>
      </c>
      <c r="H13" s="12">
        <v>4153</v>
      </c>
      <c r="I13" t="s">
        <v>17</v>
      </c>
      <c r="J13" t="s">
        <v>22</v>
      </c>
      <c r="K13" t="s">
        <v>23</v>
      </c>
      <c r="L13" t="s">
        <v>74</v>
      </c>
      <c r="M13" t="s">
        <v>25</v>
      </c>
      <c r="N13" t="s">
        <v>26</v>
      </c>
      <c r="O13" t="s">
        <v>72</v>
      </c>
      <c r="P13" t="s">
        <v>75</v>
      </c>
      <c r="Q13" s="22" t="s">
        <v>267</v>
      </c>
      <c r="R13" s="22" t="s">
        <v>150</v>
      </c>
      <c r="S13" t="s">
        <v>268</v>
      </c>
    </row>
    <row r="14" spans="1:19" x14ac:dyDescent="0.2">
      <c r="A14" s="7" t="s">
        <v>76</v>
      </c>
      <c r="B14" s="8" t="s">
        <v>16</v>
      </c>
      <c r="C14" s="8" t="s">
        <v>17</v>
      </c>
      <c r="D14" s="8" t="s">
        <v>77</v>
      </c>
      <c r="E14" s="8" t="s">
        <v>62</v>
      </c>
      <c r="F14" t="s">
        <v>78</v>
      </c>
      <c r="G14" s="9" t="s">
        <v>21</v>
      </c>
      <c r="H14" s="12">
        <v>2700</v>
      </c>
      <c r="I14" t="s">
        <v>17</v>
      </c>
      <c r="J14" t="s">
        <v>79</v>
      </c>
      <c r="K14" t="s">
        <v>80</v>
      </c>
      <c r="L14" t="s">
        <v>81</v>
      </c>
      <c r="M14" t="s">
        <v>25</v>
      </c>
      <c r="N14" t="s">
        <v>26</v>
      </c>
      <c r="O14" t="s">
        <v>77</v>
      </c>
      <c r="P14" t="s">
        <v>82</v>
      </c>
      <c r="Q14" s="22" t="s">
        <v>260</v>
      </c>
      <c r="R14" s="22" t="s">
        <v>150</v>
      </c>
      <c r="S14" t="s">
        <v>262</v>
      </c>
    </row>
    <row r="15" spans="1:19" x14ac:dyDescent="0.2">
      <c r="A15" s="7" t="s">
        <v>83</v>
      </c>
      <c r="B15" s="8" t="s">
        <v>16</v>
      </c>
      <c r="C15" s="8" t="s">
        <v>17</v>
      </c>
      <c r="D15" s="8" t="s">
        <v>84</v>
      </c>
      <c r="E15" s="8" t="s">
        <v>85</v>
      </c>
      <c r="F15" t="s">
        <v>86</v>
      </c>
      <c r="G15" s="9" t="s">
        <v>21</v>
      </c>
      <c r="H15" s="12">
        <v>4375</v>
      </c>
      <c r="I15" t="s">
        <v>17</v>
      </c>
      <c r="J15" t="s">
        <v>22</v>
      </c>
      <c r="K15" t="s">
        <v>23</v>
      </c>
      <c r="L15" t="s">
        <v>87</v>
      </c>
      <c r="M15" t="s">
        <v>25</v>
      </c>
      <c r="N15" t="s">
        <v>26</v>
      </c>
      <c r="O15" t="s">
        <v>84</v>
      </c>
      <c r="P15" t="s">
        <v>88</v>
      </c>
      <c r="Q15" s="22" t="s">
        <v>273</v>
      </c>
      <c r="R15" s="22" t="s">
        <v>150</v>
      </c>
      <c r="S15" t="s">
        <v>272</v>
      </c>
    </row>
    <row r="16" spans="1:19" x14ac:dyDescent="0.2">
      <c r="A16" s="7" t="s">
        <v>89</v>
      </c>
      <c r="B16" s="8" t="s">
        <v>16</v>
      </c>
      <c r="C16" s="8" t="s">
        <v>17</v>
      </c>
      <c r="D16" s="8" t="s">
        <v>90</v>
      </c>
      <c r="E16" s="8" t="s">
        <v>85</v>
      </c>
      <c r="F16" t="s">
        <v>91</v>
      </c>
      <c r="G16" s="9" t="s">
        <v>21</v>
      </c>
      <c r="H16" s="12">
        <v>6500</v>
      </c>
      <c r="I16" t="s">
        <v>17</v>
      </c>
      <c r="J16" t="s">
        <v>22</v>
      </c>
      <c r="K16" t="s">
        <v>23</v>
      </c>
      <c r="L16" t="s">
        <v>92</v>
      </c>
      <c r="M16" t="s">
        <v>25</v>
      </c>
      <c r="N16" t="s">
        <v>26</v>
      </c>
      <c r="O16" t="s">
        <v>90</v>
      </c>
      <c r="P16" t="s">
        <v>93</v>
      </c>
      <c r="Q16" s="22" t="s">
        <v>408</v>
      </c>
    </row>
    <row r="17" spans="1:19" x14ac:dyDescent="0.2">
      <c r="A17" s="7" t="s">
        <v>94</v>
      </c>
      <c r="B17" s="8" t="s">
        <v>16</v>
      </c>
      <c r="C17" s="8" t="s">
        <v>17</v>
      </c>
      <c r="D17" s="8" t="s">
        <v>95</v>
      </c>
      <c r="E17" s="8" t="s">
        <v>96</v>
      </c>
      <c r="F17" t="s">
        <v>97</v>
      </c>
      <c r="G17" s="9" t="s">
        <v>98</v>
      </c>
      <c r="H17" s="12">
        <v>768.75</v>
      </c>
      <c r="I17" t="s">
        <v>17</v>
      </c>
      <c r="J17" t="s">
        <v>22</v>
      </c>
      <c r="K17" t="s">
        <v>23</v>
      </c>
      <c r="L17" t="s">
        <v>99</v>
      </c>
      <c r="M17" t="s">
        <v>25</v>
      </c>
      <c r="N17" t="s">
        <v>26</v>
      </c>
      <c r="O17" t="s">
        <v>95</v>
      </c>
      <c r="P17" t="s">
        <v>100</v>
      </c>
      <c r="Q17" t="s">
        <v>247</v>
      </c>
      <c r="R17" t="s">
        <v>248</v>
      </c>
      <c r="S17" t="s">
        <v>249</v>
      </c>
    </row>
    <row r="18" spans="1:19" x14ac:dyDescent="0.2">
      <c r="A18" s="7" t="s">
        <v>101</v>
      </c>
      <c r="B18" s="8" t="s">
        <v>16</v>
      </c>
      <c r="C18" s="8" t="s">
        <v>17</v>
      </c>
      <c r="D18" s="8" t="s">
        <v>102</v>
      </c>
      <c r="E18" s="8" t="s">
        <v>96</v>
      </c>
      <c r="F18" t="s">
        <v>103</v>
      </c>
      <c r="G18" s="9" t="s">
        <v>104</v>
      </c>
      <c r="H18" s="12">
        <v>4356.25</v>
      </c>
      <c r="I18" t="s">
        <v>17</v>
      </c>
      <c r="J18" t="s">
        <v>22</v>
      </c>
      <c r="K18" t="s">
        <v>23</v>
      </c>
      <c r="L18" t="s">
        <v>105</v>
      </c>
      <c r="M18" t="s">
        <v>25</v>
      </c>
      <c r="N18" t="s">
        <v>26</v>
      </c>
      <c r="O18" t="s">
        <v>102</v>
      </c>
      <c r="P18" t="s">
        <v>100</v>
      </c>
      <c r="Q18" s="20" t="s">
        <v>247</v>
      </c>
      <c r="R18" s="20" t="s">
        <v>248</v>
      </c>
      <c r="S18" s="20" t="s">
        <v>249</v>
      </c>
    </row>
    <row r="19" spans="1:19" x14ac:dyDescent="0.2">
      <c r="A19" s="7" t="s">
        <v>106</v>
      </c>
      <c r="B19" s="8" t="s">
        <v>16</v>
      </c>
      <c r="C19" s="8" t="s">
        <v>17</v>
      </c>
      <c r="D19" s="8" t="s">
        <v>107</v>
      </c>
      <c r="E19" s="8" t="s">
        <v>108</v>
      </c>
      <c r="F19" t="s">
        <v>86</v>
      </c>
      <c r="G19" s="9" t="s">
        <v>21</v>
      </c>
      <c r="H19" s="12">
        <v>4375</v>
      </c>
      <c r="I19" t="s">
        <v>17</v>
      </c>
      <c r="J19" t="s">
        <v>22</v>
      </c>
      <c r="K19" t="s">
        <v>23</v>
      </c>
      <c r="L19" t="s">
        <v>109</v>
      </c>
      <c r="M19" t="s">
        <v>25</v>
      </c>
      <c r="N19" t="s">
        <v>26</v>
      </c>
      <c r="O19" t="s">
        <v>107</v>
      </c>
      <c r="P19" t="s">
        <v>110</v>
      </c>
      <c r="Q19" s="28" t="s">
        <v>265</v>
      </c>
      <c r="R19" s="28" t="s">
        <v>150</v>
      </c>
      <c r="S19" t="s">
        <v>266</v>
      </c>
    </row>
    <row r="20" spans="1:19" x14ac:dyDescent="0.2">
      <c r="A20" s="7" t="s">
        <v>111</v>
      </c>
      <c r="B20" s="8" t="s">
        <v>16</v>
      </c>
      <c r="C20" s="8" t="s">
        <v>17</v>
      </c>
      <c r="D20" s="8" t="s">
        <v>112</v>
      </c>
      <c r="E20" s="8" t="s">
        <v>113</v>
      </c>
      <c r="F20" t="s">
        <v>114</v>
      </c>
      <c r="G20" s="9" t="s">
        <v>21</v>
      </c>
      <c r="H20" s="12">
        <v>6700</v>
      </c>
      <c r="I20" t="s">
        <v>17</v>
      </c>
      <c r="J20" t="s">
        <v>22</v>
      </c>
      <c r="K20" t="s">
        <v>23</v>
      </c>
      <c r="L20" t="s">
        <v>115</v>
      </c>
      <c r="M20" t="s">
        <v>25</v>
      </c>
      <c r="N20" t="s">
        <v>26</v>
      </c>
      <c r="O20" t="s">
        <v>112</v>
      </c>
      <c r="P20" t="s">
        <v>116</v>
      </c>
      <c r="Q20" t="s">
        <v>149</v>
      </c>
      <c r="R20" t="s">
        <v>150</v>
      </c>
      <c r="S20" t="s">
        <v>151</v>
      </c>
    </row>
    <row r="21" spans="1:19" x14ac:dyDescent="0.2">
      <c r="A21" s="7" t="s">
        <v>117</v>
      </c>
      <c r="B21" s="8" t="s">
        <v>16</v>
      </c>
      <c r="C21" s="8" t="s">
        <v>17</v>
      </c>
      <c r="D21" s="8" t="s">
        <v>118</v>
      </c>
      <c r="E21" s="8" t="s">
        <v>113</v>
      </c>
      <c r="F21" t="s">
        <v>119</v>
      </c>
      <c r="G21" s="9" t="s">
        <v>120</v>
      </c>
      <c r="H21" s="12">
        <v>6592.5</v>
      </c>
      <c r="I21" t="s">
        <v>17</v>
      </c>
      <c r="J21" t="s">
        <v>22</v>
      </c>
      <c r="K21" t="s">
        <v>23</v>
      </c>
      <c r="L21" t="s">
        <v>121</v>
      </c>
      <c r="M21" t="s">
        <v>25</v>
      </c>
      <c r="N21" t="s">
        <v>26</v>
      </c>
      <c r="O21" t="s">
        <v>118</v>
      </c>
      <c r="P21" t="s">
        <v>122</v>
      </c>
      <c r="Q21" s="22" t="s">
        <v>273</v>
      </c>
      <c r="R21" s="31" t="s">
        <v>150</v>
      </c>
      <c r="S21" s="31" t="s">
        <v>271</v>
      </c>
    </row>
    <row r="22" spans="1:19" x14ac:dyDescent="0.2">
      <c r="A22" s="7" t="s">
        <v>123</v>
      </c>
      <c r="B22" s="8" t="s">
        <v>16</v>
      </c>
      <c r="C22" s="8" t="s">
        <v>17</v>
      </c>
      <c r="D22" s="8" t="s">
        <v>124</v>
      </c>
      <c r="E22" s="8" t="s">
        <v>125</v>
      </c>
      <c r="F22" t="s">
        <v>40</v>
      </c>
      <c r="G22" s="9" t="s">
        <v>21</v>
      </c>
      <c r="H22" s="12">
        <v>2555</v>
      </c>
      <c r="I22" t="s">
        <v>17</v>
      </c>
      <c r="J22" t="s">
        <v>22</v>
      </c>
      <c r="K22" t="s">
        <v>23</v>
      </c>
      <c r="L22" t="s">
        <v>126</v>
      </c>
      <c r="M22" t="s">
        <v>25</v>
      </c>
      <c r="N22" t="s">
        <v>26</v>
      </c>
      <c r="O22" t="s">
        <v>124</v>
      </c>
      <c r="P22" t="s">
        <v>127</v>
      </c>
      <c r="Q22" t="s">
        <v>189</v>
      </c>
      <c r="R22" t="s">
        <v>243</v>
      </c>
      <c r="S22" t="s">
        <v>242</v>
      </c>
    </row>
    <row r="23" spans="1:19" x14ac:dyDescent="0.2">
      <c r="A23" s="7" t="s">
        <v>128</v>
      </c>
      <c r="B23" s="8" t="s">
        <v>16</v>
      </c>
      <c r="C23" s="8" t="s">
        <v>17</v>
      </c>
      <c r="D23" s="8" t="s">
        <v>129</v>
      </c>
      <c r="E23" s="8" t="s">
        <v>125</v>
      </c>
      <c r="F23" t="s">
        <v>40</v>
      </c>
      <c r="G23" s="9" t="s">
        <v>21</v>
      </c>
      <c r="H23" s="12">
        <v>2555</v>
      </c>
      <c r="I23" t="s">
        <v>17</v>
      </c>
      <c r="J23" t="s">
        <v>22</v>
      </c>
      <c r="K23" t="s">
        <v>23</v>
      </c>
      <c r="L23" t="s">
        <v>130</v>
      </c>
      <c r="M23" t="s">
        <v>25</v>
      </c>
      <c r="N23" t="s">
        <v>26</v>
      </c>
      <c r="O23" t="s">
        <v>129</v>
      </c>
      <c r="P23" t="s">
        <v>131</v>
      </c>
      <c r="Q23" s="20" t="s">
        <v>189</v>
      </c>
      <c r="R23" s="20" t="s">
        <v>243</v>
      </c>
      <c r="S23" t="s">
        <v>244</v>
      </c>
    </row>
    <row r="24" spans="1:19" x14ac:dyDescent="0.2">
      <c r="A24" s="7" t="s">
        <v>132</v>
      </c>
      <c r="B24" s="8" t="s">
        <v>16</v>
      </c>
      <c r="C24" s="8" t="s">
        <v>17</v>
      </c>
      <c r="D24" s="8" t="s">
        <v>133</v>
      </c>
      <c r="E24" s="8" t="s">
        <v>134</v>
      </c>
      <c r="F24" t="s">
        <v>135</v>
      </c>
      <c r="G24" s="9" t="s">
        <v>21</v>
      </c>
      <c r="H24" s="12">
        <v>7025</v>
      </c>
      <c r="I24" t="s">
        <v>17</v>
      </c>
      <c r="J24" t="s">
        <v>136</v>
      </c>
      <c r="K24" t="s">
        <v>137</v>
      </c>
      <c r="L24" t="s">
        <v>138</v>
      </c>
      <c r="M24" t="s">
        <v>25</v>
      </c>
      <c r="N24" t="s">
        <v>26</v>
      </c>
      <c r="O24" t="s">
        <v>133</v>
      </c>
      <c r="P24" t="s">
        <v>139</v>
      </c>
      <c r="Q24" s="22" t="s">
        <v>267</v>
      </c>
      <c r="R24" s="22" t="s">
        <v>150</v>
      </c>
      <c r="S24" t="s">
        <v>292</v>
      </c>
    </row>
    <row r="25" spans="1:19" x14ac:dyDescent="0.2">
      <c r="A25" s="7" t="s">
        <v>140</v>
      </c>
      <c r="B25" s="8" t="s">
        <v>16</v>
      </c>
      <c r="C25" s="8" t="s">
        <v>17</v>
      </c>
      <c r="D25" s="8" t="s">
        <v>133</v>
      </c>
      <c r="E25" s="8" t="s">
        <v>134</v>
      </c>
      <c r="F25" t="s">
        <v>141</v>
      </c>
      <c r="G25" s="9" t="s">
        <v>21</v>
      </c>
      <c r="H25" s="12">
        <v>6400</v>
      </c>
      <c r="I25" t="s">
        <v>17</v>
      </c>
      <c r="J25" t="s">
        <v>142</v>
      </c>
      <c r="K25" t="s">
        <v>143</v>
      </c>
      <c r="L25" t="s">
        <v>144</v>
      </c>
      <c r="M25" t="s">
        <v>25</v>
      </c>
      <c r="N25" t="s">
        <v>26</v>
      </c>
      <c r="O25" t="s">
        <v>133</v>
      </c>
      <c r="P25" t="s">
        <v>145</v>
      </c>
      <c r="Q25" s="22" t="s">
        <v>330</v>
      </c>
      <c r="R25" s="22" t="s">
        <v>270</v>
      </c>
      <c r="S25" t="s">
        <v>269</v>
      </c>
    </row>
    <row r="27" spans="1:19" x14ac:dyDescent="0.2">
      <c r="H27" s="11">
        <f>SUM(H2:H26)</f>
        <v>97094.5</v>
      </c>
    </row>
    <row r="29" spans="1:19" x14ac:dyDescent="0.2">
      <c r="F29" s="27"/>
    </row>
    <row r="34" spans="1:20" x14ac:dyDescent="0.2">
      <c r="B34" s="19" t="s">
        <v>153</v>
      </c>
    </row>
    <row r="35" spans="1:20" x14ac:dyDescent="0.2">
      <c r="A35" s="20" t="s">
        <v>154</v>
      </c>
      <c r="B35" s="20" t="s">
        <v>155</v>
      </c>
      <c r="C35" s="20" t="s">
        <v>156</v>
      </c>
      <c r="D35" s="20" t="s">
        <v>157</v>
      </c>
      <c r="E35" s="20" t="s">
        <v>158</v>
      </c>
      <c r="F35" s="20" t="s">
        <v>159</v>
      </c>
      <c r="G35" s="20" t="s">
        <v>160</v>
      </c>
      <c r="H35" s="20" t="s">
        <v>161</v>
      </c>
      <c r="I35" s="20" t="s">
        <v>162</v>
      </c>
      <c r="J35" s="20" t="s">
        <v>163</v>
      </c>
      <c r="K35" s="20" t="s">
        <v>164</v>
      </c>
      <c r="L35" s="20" t="s">
        <v>165</v>
      </c>
      <c r="M35" s="20" t="s">
        <v>166</v>
      </c>
      <c r="N35" s="20" t="s">
        <v>167</v>
      </c>
      <c r="O35" s="20" t="s">
        <v>168</v>
      </c>
      <c r="P35" s="20"/>
      <c r="Q35" s="21" t="s">
        <v>146</v>
      </c>
      <c r="R35" s="21" t="s">
        <v>147</v>
      </c>
      <c r="S35" s="21" t="s">
        <v>148</v>
      </c>
    </row>
    <row r="36" spans="1:20" ht="15" x14ac:dyDescent="0.25">
      <c r="A36" s="16">
        <v>39463</v>
      </c>
      <c r="B36" s="16">
        <v>272646</v>
      </c>
      <c r="C36" s="16" t="s">
        <v>176</v>
      </c>
      <c r="D36" s="16" t="s">
        <v>177</v>
      </c>
      <c r="E36" s="16" t="s">
        <v>178</v>
      </c>
      <c r="F36" s="18" t="s">
        <v>179</v>
      </c>
      <c r="G36" s="16" t="s">
        <v>180</v>
      </c>
      <c r="H36" s="16" t="s">
        <v>181</v>
      </c>
      <c r="I36" s="16" t="s">
        <v>182</v>
      </c>
      <c r="J36" s="16" t="s">
        <v>173</v>
      </c>
      <c r="K36" s="16" t="s">
        <v>174</v>
      </c>
      <c r="L36" s="16" t="s">
        <v>174</v>
      </c>
      <c r="M36" s="16">
        <v>0</v>
      </c>
      <c r="N36" s="15" t="s">
        <v>174</v>
      </c>
      <c r="O36" s="16">
        <v>0</v>
      </c>
      <c r="P36" s="16"/>
      <c r="Q36" s="20" t="s">
        <v>149</v>
      </c>
      <c r="R36" s="20" t="s">
        <v>150</v>
      </c>
      <c r="S36" s="22" t="s">
        <v>183</v>
      </c>
    </row>
    <row r="37" spans="1:20" ht="15" x14ac:dyDescent="0.25">
      <c r="A37" s="17">
        <v>39495</v>
      </c>
      <c r="B37" s="17">
        <v>266122</v>
      </c>
      <c r="C37" s="17" t="s">
        <v>184</v>
      </c>
      <c r="D37" s="17" t="s">
        <v>185</v>
      </c>
      <c r="E37" s="17" t="s">
        <v>186</v>
      </c>
      <c r="F37" s="14" t="s">
        <v>187</v>
      </c>
      <c r="G37" s="17" t="s">
        <v>188</v>
      </c>
      <c r="H37" s="17" t="s">
        <v>181</v>
      </c>
      <c r="I37" s="17" t="s">
        <v>182</v>
      </c>
      <c r="J37" s="17" t="s">
        <v>173</v>
      </c>
      <c r="K37" s="17" t="s">
        <v>174</v>
      </c>
      <c r="L37" s="17" t="s">
        <v>174</v>
      </c>
      <c r="M37" s="17">
        <v>0</v>
      </c>
      <c r="N37" s="15" t="s">
        <v>174</v>
      </c>
      <c r="O37" s="17">
        <v>0</v>
      </c>
      <c r="Q37" s="20" t="s">
        <v>149</v>
      </c>
      <c r="R37" s="20" t="s">
        <v>191</v>
      </c>
      <c r="S37" t="s">
        <v>190</v>
      </c>
    </row>
    <row r="38" spans="1:20" ht="15" x14ac:dyDescent="0.25">
      <c r="A38" s="23">
        <v>39573</v>
      </c>
      <c r="B38" s="23">
        <v>291486</v>
      </c>
      <c r="C38" s="23" t="s">
        <v>193</v>
      </c>
      <c r="D38" s="23" t="s">
        <v>194</v>
      </c>
      <c r="E38" s="23" t="s">
        <v>195</v>
      </c>
      <c r="F38" s="24" t="s">
        <v>169</v>
      </c>
      <c r="G38" s="23" t="s">
        <v>170</v>
      </c>
      <c r="H38" s="23" t="s">
        <v>171</v>
      </c>
      <c r="I38" s="23" t="s">
        <v>182</v>
      </c>
      <c r="J38" s="23" t="s">
        <v>173</v>
      </c>
      <c r="K38" s="23" t="s">
        <v>174</v>
      </c>
      <c r="L38" s="23" t="s">
        <v>175</v>
      </c>
      <c r="M38" s="23">
        <v>0</v>
      </c>
      <c r="N38" s="15" t="s">
        <v>175</v>
      </c>
      <c r="O38" s="23">
        <v>0</v>
      </c>
      <c r="P38" s="23"/>
      <c r="Q38" s="22" t="s">
        <v>259</v>
      </c>
      <c r="R38" s="22" t="s">
        <v>191</v>
      </c>
      <c r="S38" t="s">
        <v>258</v>
      </c>
    </row>
    <row r="39" spans="1:20" ht="15" x14ac:dyDescent="0.25">
      <c r="A39" s="23">
        <v>39651</v>
      </c>
      <c r="B39" s="23">
        <v>273234</v>
      </c>
      <c r="C39" s="23" t="s">
        <v>201</v>
      </c>
      <c r="D39" s="23" t="s">
        <v>202</v>
      </c>
      <c r="E39" s="23" t="s">
        <v>199</v>
      </c>
      <c r="F39" s="24" t="s">
        <v>203</v>
      </c>
      <c r="G39" s="23" t="s">
        <v>204</v>
      </c>
      <c r="H39" s="23" t="s">
        <v>192</v>
      </c>
      <c r="I39" s="23" t="s">
        <v>182</v>
      </c>
      <c r="J39" s="23" t="s">
        <v>173</v>
      </c>
      <c r="K39" s="23" t="s">
        <v>196</v>
      </c>
      <c r="L39" s="23" t="s">
        <v>197</v>
      </c>
      <c r="M39" s="23">
        <v>0</v>
      </c>
      <c r="N39" s="15" t="s">
        <v>197</v>
      </c>
      <c r="O39" s="23">
        <v>0</v>
      </c>
      <c r="P39" s="23"/>
      <c r="Q39" s="26" t="s">
        <v>273</v>
      </c>
      <c r="R39" s="26" t="s">
        <v>191</v>
      </c>
      <c r="S39" t="s">
        <v>274</v>
      </c>
    </row>
    <row r="40" spans="1:20" ht="15" x14ac:dyDescent="0.25">
      <c r="A40" s="23">
        <v>41265</v>
      </c>
      <c r="B40" s="23">
        <v>273230</v>
      </c>
      <c r="C40" s="23" t="s">
        <v>205</v>
      </c>
      <c r="D40" s="23" t="s">
        <v>206</v>
      </c>
      <c r="E40" s="23" t="s">
        <v>207</v>
      </c>
      <c r="F40" s="24" t="s">
        <v>208</v>
      </c>
      <c r="G40" s="23" t="s">
        <v>209</v>
      </c>
      <c r="H40" s="23" t="s">
        <v>192</v>
      </c>
      <c r="I40" s="23" t="s">
        <v>182</v>
      </c>
      <c r="J40" s="23" t="s">
        <v>173</v>
      </c>
      <c r="K40" s="23" t="s">
        <v>196</v>
      </c>
      <c r="L40" s="23" t="s">
        <v>197</v>
      </c>
      <c r="M40" s="23">
        <v>0</v>
      </c>
      <c r="N40" s="15" t="s">
        <v>197</v>
      </c>
      <c r="O40" s="23">
        <v>0</v>
      </c>
      <c r="P40" s="23"/>
      <c r="Q40" s="26" t="s">
        <v>273</v>
      </c>
      <c r="R40" s="26" t="s">
        <v>191</v>
      </c>
      <c r="S40" t="s">
        <v>275</v>
      </c>
    </row>
    <row r="41" spans="1:20" ht="15" x14ac:dyDescent="0.25">
      <c r="A41" s="23">
        <v>40219</v>
      </c>
      <c r="B41" s="23">
        <v>273223</v>
      </c>
      <c r="C41" s="23" t="s">
        <v>210</v>
      </c>
      <c r="D41" s="23" t="s">
        <v>211</v>
      </c>
      <c r="E41" s="23" t="s">
        <v>212</v>
      </c>
      <c r="F41" s="24" t="s">
        <v>213</v>
      </c>
      <c r="G41" s="23" t="s">
        <v>214</v>
      </c>
      <c r="H41" s="23" t="s">
        <v>192</v>
      </c>
      <c r="I41" s="23" t="s">
        <v>182</v>
      </c>
      <c r="J41" s="23" t="s">
        <v>173</v>
      </c>
      <c r="K41" s="23" t="s">
        <v>196</v>
      </c>
      <c r="L41" s="23" t="s">
        <v>200</v>
      </c>
      <c r="M41" s="23">
        <v>0</v>
      </c>
      <c r="N41" s="15" t="s">
        <v>200</v>
      </c>
      <c r="O41" s="23">
        <v>0</v>
      </c>
      <c r="P41" s="23"/>
      <c r="Q41" s="26" t="s">
        <v>273</v>
      </c>
      <c r="R41" s="26" t="s">
        <v>191</v>
      </c>
      <c r="S41" t="s">
        <v>276</v>
      </c>
    </row>
    <row r="42" spans="1:20" ht="15" x14ac:dyDescent="0.25">
      <c r="A42" s="23">
        <v>43962</v>
      </c>
      <c r="B42" s="23">
        <v>266854</v>
      </c>
      <c r="C42" s="23" t="s">
        <v>223</v>
      </c>
      <c r="D42" s="23" t="s">
        <v>224</v>
      </c>
      <c r="E42" s="23" t="s">
        <v>225</v>
      </c>
      <c r="F42" s="25" t="s">
        <v>226</v>
      </c>
      <c r="G42" s="23" t="s">
        <v>227</v>
      </c>
      <c r="H42" s="23" t="s">
        <v>222</v>
      </c>
      <c r="I42" s="23" t="s">
        <v>182</v>
      </c>
      <c r="J42" s="23" t="s">
        <v>173</v>
      </c>
      <c r="K42" s="23" t="s">
        <v>174</v>
      </c>
      <c r="L42" s="23" t="s">
        <v>216</v>
      </c>
      <c r="M42" s="23">
        <v>305</v>
      </c>
      <c r="N42" s="15" t="s">
        <v>228</v>
      </c>
      <c r="O42" s="23">
        <v>0</v>
      </c>
      <c r="Q42" s="22" t="s">
        <v>250</v>
      </c>
      <c r="R42" s="22" t="s">
        <v>150</v>
      </c>
      <c r="S42" t="s">
        <v>251</v>
      </c>
    </row>
    <row r="43" spans="1:20" ht="15" x14ac:dyDescent="0.25">
      <c r="A43" s="23">
        <v>42939</v>
      </c>
      <c r="B43" s="23">
        <v>266841</v>
      </c>
      <c r="C43" s="23" t="s">
        <v>229</v>
      </c>
      <c r="D43" s="23" t="s">
        <v>230</v>
      </c>
      <c r="E43" s="23" t="s">
        <v>231</v>
      </c>
      <c r="F43" s="24" t="s">
        <v>232</v>
      </c>
      <c r="G43" s="23" t="s">
        <v>233</v>
      </c>
      <c r="H43" s="23" t="s">
        <v>222</v>
      </c>
      <c r="I43" s="23" t="s">
        <v>172</v>
      </c>
      <c r="J43" s="23" t="s">
        <v>173</v>
      </c>
      <c r="K43" s="23" t="s">
        <v>174</v>
      </c>
      <c r="L43" s="23" t="s">
        <v>234</v>
      </c>
      <c r="M43" s="23">
        <v>305</v>
      </c>
      <c r="N43" s="15" t="s">
        <v>235</v>
      </c>
      <c r="O43" s="23">
        <v>0</v>
      </c>
      <c r="Q43" s="22" t="s">
        <v>250</v>
      </c>
      <c r="R43" s="26" t="s">
        <v>248</v>
      </c>
      <c r="S43" s="20" t="s">
        <v>254</v>
      </c>
    </row>
    <row r="44" spans="1:20" ht="15" x14ac:dyDescent="0.25">
      <c r="A44" s="23">
        <v>40709</v>
      </c>
      <c r="B44" s="23">
        <v>263683</v>
      </c>
      <c r="C44" s="23" t="s">
        <v>237</v>
      </c>
      <c r="D44" s="23" t="s">
        <v>238</v>
      </c>
      <c r="E44" s="23" t="s">
        <v>236</v>
      </c>
      <c r="F44" s="24" t="s">
        <v>239</v>
      </c>
      <c r="G44" s="23" t="s">
        <v>240</v>
      </c>
      <c r="H44" s="23" t="s">
        <v>215</v>
      </c>
      <c r="I44" s="23" t="s">
        <v>182</v>
      </c>
      <c r="J44" s="23" t="s">
        <v>173</v>
      </c>
      <c r="K44" s="23" t="s">
        <v>196</v>
      </c>
      <c r="L44" s="23" t="s">
        <v>197</v>
      </c>
      <c r="M44" s="23">
        <v>0</v>
      </c>
      <c r="N44" s="15" t="s">
        <v>197</v>
      </c>
      <c r="O44" s="23">
        <v>0</v>
      </c>
      <c r="Q44" s="22" t="s">
        <v>265</v>
      </c>
      <c r="R44" s="22" t="s">
        <v>150</v>
      </c>
      <c r="S44" t="s">
        <v>264</v>
      </c>
    </row>
    <row r="45" spans="1:20" s="20" customFormat="1" ht="15" x14ac:dyDescent="0.25">
      <c r="A45" s="20">
        <v>41515</v>
      </c>
      <c r="B45" s="20">
        <v>272706</v>
      </c>
      <c r="C45" s="20" t="s">
        <v>217</v>
      </c>
      <c r="D45" s="20" t="s">
        <v>218</v>
      </c>
      <c r="E45" s="20" t="s">
        <v>219</v>
      </c>
      <c r="F45" s="29" t="s">
        <v>220</v>
      </c>
      <c r="G45" s="20" t="s">
        <v>221</v>
      </c>
      <c r="H45" s="20" t="s">
        <v>222</v>
      </c>
      <c r="I45" s="20" t="s">
        <v>172</v>
      </c>
      <c r="J45" s="20" t="s">
        <v>173</v>
      </c>
      <c r="K45" s="20" t="s">
        <v>196</v>
      </c>
      <c r="L45" s="20" t="s">
        <v>197</v>
      </c>
      <c r="M45" s="20">
        <v>342.5</v>
      </c>
      <c r="N45" s="30" t="s">
        <v>198</v>
      </c>
      <c r="O45" s="20">
        <v>0</v>
      </c>
      <c r="Q45" s="31" t="s">
        <v>257</v>
      </c>
      <c r="R45" s="31" t="s">
        <v>248</v>
      </c>
      <c r="S45" s="31" t="s">
        <v>256</v>
      </c>
      <c r="T45" s="32"/>
    </row>
    <row r="47" spans="1:20" x14ac:dyDescent="0.2">
      <c r="N47" s="11">
        <f>+N36+N37+N38+N39+N40+N41+N42+N43+N44+N45</f>
        <v>51855.5</v>
      </c>
    </row>
    <row r="50" spans="9:14" ht="15" x14ac:dyDescent="0.25">
      <c r="L50" s="22" t="s">
        <v>277</v>
      </c>
      <c r="N50" s="33">
        <f>+H27+N47</f>
        <v>148950</v>
      </c>
    </row>
    <row r="51" spans="9:14" x14ac:dyDescent="0.2">
      <c r="I51" s="27"/>
    </row>
  </sheetData>
  <autoFilter ref="A1:T25"/>
  <phoneticPr fontId="11" type="noConversion"/>
  <hyperlinks>
    <hyperlink ref="F36" r:id="rId1"/>
    <hyperlink ref="F37" r:id="rId2"/>
    <hyperlink ref="F38" r:id="rId3"/>
    <hyperlink ref="F39" r:id="rId4"/>
    <hyperlink ref="F40" r:id="rId5"/>
    <hyperlink ref="F41" r:id="rId6"/>
    <hyperlink ref="F42" r:id="rId7"/>
    <hyperlink ref="F43" r:id="rId8"/>
    <hyperlink ref="F44" r:id="rId9"/>
    <hyperlink ref="F45" r:id="rId10"/>
  </hyperlinks>
  <pageMargins left="0.7" right="0.7" top="0.75" bottom="0.75" header="0.3" footer="0.3"/>
  <pageSetup orientation="portrait" r:id="rId11"/>
  <legacy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ANALISIS  (2)</vt:lpstr>
      <vt:lpstr>DATOS ALUMNOS</vt:lpstr>
      <vt:lpstr>GTO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Auxadmon</cp:lastModifiedBy>
  <dcterms:created xsi:type="dcterms:W3CDTF">2024-07-08T16:21:18Z</dcterms:created>
  <dcterms:modified xsi:type="dcterms:W3CDTF">2024-07-10T20:20:56Z</dcterms:modified>
</cp:coreProperties>
</file>