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 activeTab="1"/>
  </bookViews>
  <sheets>
    <sheet name="GTO" sheetId="1" r:id="rId1"/>
    <sheet name="ANALISIS  (2)" sheetId="2" r:id="rId2"/>
    <sheet name="DATOS ALUMNOS" sheetId="3" r:id="rId3"/>
  </sheets>
  <definedNames>
    <definedName name="_xlnm._FilterDatabase" localSheetId="0" hidden="1">GTO!$A$1:$S$30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5" i="2" l="1"/>
  <c r="J308" i="2"/>
  <c r="N51" i="1" l="1"/>
  <c r="G61" i="3"/>
  <c r="G11" i="3"/>
  <c r="G125" i="3" l="1"/>
  <c r="G114" i="3"/>
  <c r="C130" i="2" s="1"/>
  <c r="C131" i="2" s="1"/>
  <c r="G85" i="3" l="1"/>
  <c r="C59" i="2" s="1"/>
  <c r="C60" i="2" s="1"/>
  <c r="G73" i="3"/>
  <c r="M9" i="2" s="1"/>
  <c r="C234" i="2" l="1"/>
  <c r="C235" i="2" s="1"/>
  <c r="G42" i="3" l="1"/>
  <c r="M8" i="2" s="1"/>
  <c r="G26" i="3" l="1"/>
  <c r="M7" i="2"/>
  <c r="G134" i="3"/>
  <c r="C166" i="2" s="1"/>
  <c r="C167" i="2" s="1"/>
  <c r="M15" i="2" s="1"/>
  <c r="G105" i="3"/>
  <c r="G95" i="3"/>
  <c r="C270" i="2" s="1"/>
  <c r="C271" i="2" s="1"/>
  <c r="M17" i="2" s="1"/>
  <c r="G49" i="3"/>
  <c r="C94" i="2" s="1"/>
  <c r="C95" i="2" s="1"/>
  <c r="C96" i="2" s="1"/>
  <c r="G35" i="3"/>
  <c r="C201" i="2" s="1"/>
  <c r="C202" i="2" s="1"/>
  <c r="C203" i="2" s="1"/>
  <c r="C306" i="2"/>
  <c r="C307" i="2" s="1"/>
  <c r="C302" i="2"/>
  <c r="C267" i="2"/>
  <c r="C236" i="2"/>
  <c r="C231" i="2"/>
  <c r="C198" i="2"/>
  <c r="C163" i="2"/>
  <c r="C127" i="2"/>
  <c r="C91" i="2"/>
  <c r="C61" i="2"/>
  <c r="C56" i="2"/>
  <c r="C20" i="2"/>
  <c r="C23" i="2" l="1"/>
  <c r="C24" i="2" s="1"/>
  <c r="G140" i="3"/>
  <c r="C204" i="2"/>
  <c r="C205" i="2" s="1"/>
  <c r="M16" i="2" s="1"/>
  <c r="C62" i="2"/>
  <c r="C63" i="2" s="1"/>
  <c r="M12" i="2" s="1"/>
  <c r="C237" i="2"/>
  <c r="C238" i="2" s="1"/>
  <c r="M19" i="2" s="1"/>
  <c r="C132" i="2"/>
  <c r="C272" i="2"/>
  <c r="C168" i="2"/>
  <c r="C97" i="2"/>
  <c r="C98" i="2" s="1"/>
  <c r="M13" i="2" s="1"/>
  <c r="C308" i="2"/>
  <c r="C309" i="2" s="1"/>
  <c r="M18" i="2" s="1"/>
  <c r="C133" i="2" l="1"/>
  <c r="C134" i="2" s="1"/>
  <c r="M14" i="2" s="1"/>
  <c r="C169" i="2"/>
  <c r="C170" i="2" s="1"/>
  <c r="C25" i="2"/>
  <c r="C273" i="2"/>
  <c r="C274" i="2" s="1"/>
  <c r="C26" i="2" l="1"/>
  <c r="C27" i="2" s="1"/>
  <c r="M11" i="2" l="1"/>
  <c r="M23" i="2" s="1"/>
  <c r="L28" i="2" s="1"/>
  <c r="L29" i="2" s="1"/>
  <c r="L30" i="2" s="1"/>
  <c r="H32" i="1"/>
  <c r="H33" i="1" l="1"/>
  <c r="N52" i="1" s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rgb="FF000000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<sst xmlns="http://schemas.openxmlformats.org/spreadsheetml/2006/main" count="1502" uniqueCount="442">
  <si>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</si>
  <si>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</si>
  <si>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</si>
  <si>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</si>
  <si>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</si>
  <si>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</si>
  <si>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</si>
  <si>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</si>
  <si>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</si>
  <si>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</si>
  <si>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</si>
  <si>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</si>
  <si>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</si>
  <si>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</si>
  <si>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</si>
  <si>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</si>
  <si>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0384000024070120240701000000000008460084085900784757116506000003819233GTO                       000024070100000000000026681939      </t>
  </si>
  <si>
    <t>03</t>
  </si>
  <si>
    <t>84</t>
  </si>
  <si>
    <t>0000240701</t>
  </si>
  <si>
    <t>20240701</t>
  </si>
  <si>
    <t>00000000000846</t>
  </si>
  <si>
    <t>00</t>
  </si>
  <si>
    <t>0859</t>
  </si>
  <si>
    <t>0078</t>
  </si>
  <si>
    <t>475711</t>
  </si>
  <si>
    <t>6506000003819233</t>
  </si>
  <si>
    <t xml:space="preserve">GTO                       </t>
  </si>
  <si>
    <t xml:space="preserve">00000000000026681939   </t>
  </si>
  <si>
    <t xml:space="preserve">0384000024070120240701000000000033840084085900784785876506000003819233GTO                       000024070100000000000026681939      </t>
  </si>
  <si>
    <t>00000000003384</t>
  </si>
  <si>
    <t>478587</t>
  </si>
  <si>
    <t xml:space="preserve">0384000024070120240701000000000042300084085900786645366506000003819233GTO                       000024070100000000000027318975      </t>
  </si>
  <si>
    <t>00000000004230</t>
  </si>
  <si>
    <t>664536</t>
  </si>
  <si>
    <t xml:space="preserve">00000000000027318975   </t>
  </si>
  <si>
    <t xml:space="preserve">0384000996406420240702000000000008460084085900782844696506000003819233GTO                       0009964064TRANSFERENCIA A GTO       </t>
  </si>
  <si>
    <t>0009964064</t>
  </si>
  <si>
    <t>20240702</t>
  </si>
  <si>
    <t>284469</t>
  </si>
  <si>
    <t xml:space="preserve">TRANSFERENCIA A GTO    </t>
  </si>
  <si>
    <t xml:space="preserve">0384000225392220240702000000000033840084085900782891956506000003819233GTO                       0002253922TRANSFERENCIA A GTO       </t>
  </si>
  <si>
    <t>0002253922</t>
  </si>
  <si>
    <t>289195</t>
  </si>
  <si>
    <t xml:space="preserve">0384000024070220240702000000000038250084085900783365066506000003819233GTO                       000024070200000000000026674749      </t>
  </si>
  <si>
    <t>0000240702</t>
  </si>
  <si>
    <t>00000000003825</t>
  </si>
  <si>
    <t>336506</t>
  </si>
  <si>
    <t xml:space="preserve">00000000000026674749   </t>
  </si>
  <si>
    <t xml:space="preserve">0384000024070220240702000000000004050084085900783385226506000003819233GTO                       000024070200000000000026674749      </t>
  </si>
  <si>
    <t>00000000000405</t>
  </si>
  <si>
    <t>338522</t>
  </si>
  <si>
    <t xml:space="preserve">0384000414999020240702000000000062500084085900720693336506000003819233GTO                       000414999000000000000027259948      </t>
  </si>
  <si>
    <t>0004149990</t>
  </si>
  <si>
    <t>00000000006250</t>
  </si>
  <si>
    <t>0072</t>
  </si>
  <si>
    <t>069333</t>
  </si>
  <si>
    <t xml:space="preserve">00000000000027259948   </t>
  </si>
  <si>
    <t xml:space="preserve">0384000000000020240703000000000045120084464400710625256506000003819233GTO                       000000000000000000000027329852      </t>
  </si>
  <si>
    <t>0000000000</t>
  </si>
  <si>
    <t>20240703</t>
  </si>
  <si>
    <t>00000000004512</t>
  </si>
  <si>
    <t>4644</t>
  </si>
  <si>
    <t>0071</t>
  </si>
  <si>
    <t>062525</t>
  </si>
  <si>
    <t xml:space="preserve">00000000000027329852   </t>
  </si>
  <si>
    <t xml:space="preserve">0384000266783720240704000000000027000084700300874045696506000003819233GTO                       0002667837DEPOSITO DE               </t>
  </si>
  <si>
    <t>0002667837</t>
  </si>
  <si>
    <t>20240704</t>
  </si>
  <si>
    <t>00000000002700</t>
  </si>
  <si>
    <t>7003</t>
  </si>
  <si>
    <t>0087</t>
  </si>
  <si>
    <t>404569</t>
  </si>
  <si>
    <t xml:space="preserve">DEPOSITO DE            </t>
  </si>
  <si>
    <t xml:space="preserve">0384000050724020240705000000000062980084085900781743826506000003819233GTO                       000050724000000000000026615921      </t>
  </si>
  <si>
    <t>0000507240</t>
  </si>
  <si>
    <t>20240705</t>
  </si>
  <si>
    <t>00000000006298</t>
  </si>
  <si>
    <t>174382</t>
  </si>
  <si>
    <t xml:space="preserve">00000000000026615921   </t>
  </si>
  <si>
    <t xml:space="preserve">0384000005072420240705000000000011000084085900782279306506000003819233GTO                       0000050724Transferencia             </t>
  </si>
  <si>
    <t>0000050724</t>
  </si>
  <si>
    <t>00000000001100</t>
  </si>
  <si>
    <t>227930</t>
  </si>
  <si>
    <t xml:space="preserve">Transferencia          </t>
  </si>
  <si>
    <t xml:space="preserve">0384000242005620240705000000000060160084085900787193586506000003819233GTO                       000242005600000000000026337807      </t>
  </si>
  <si>
    <t>0002420056</t>
  </si>
  <si>
    <t>00000000006016</t>
  </si>
  <si>
    <t>719358</t>
  </si>
  <si>
    <t xml:space="preserve">00000000000026337807   </t>
  </si>
  <si>
    <t xml:space="preserve">0384000264053620240705000000000045120084085900789141276506000003819233GTO                       00026405365MES 3er SEM              </t>
  </si>
  <si>
    <t>0002640536</t>
  </si>
  <si>
    <t>914127</t>
  </si>
  <si>
    <t xml:space="preserve">5MES 3er SEM           </t>
  </si>
  <si>
    <t xml:space="preserve">0384000000000020240708000000000062500084420000030918436506000003819233GTO                       000000000000000000000027325656      </t>
  </si>
  <si>
    <t>20240708</t>
  </si>
  <si>
    <t>4200</t>
  </si>
  <si>
    <t>0003</t>
  </si>
  <si>
    <t>091843</t>
  </si>
  <si>
    <t xml:space="preserve">00000000000027325656   </t>
  </si>
  <si>
    <t xml:space="preserve">0384000100280120240710000000000011000084085900870374896506000003819233GTO                       0001002801Certificado               </t>
  </si>
  <si>
    <t>0001002801</t>
  </si>
  <si>
    <t>20240710</t>
  </si>
  <si>
    <t>037489</t>
  </si>
  <si>
    <t xml:space="preserve">Certificado            </t>
  </si>
  <si>
    <t xml:space="preserve">0384000802793720240710000000000007687584085900785855236506000003819233GTO                       000802793700000000000027278635      </t>
  </si>
  <si>
    <t>0008027937</t>
  </si>
  <si>
    <t>00000000000768</t>
  </si>
  <si>
    <t>75</t>
  </si>
  <si>
    <t>585523</t>
  </si>
  <si>
    <t xml:space="preserve">00000000000027278635   </t>
  </si>
  <si>
    <t xml:space="preserve">0384000520886620240710000000000043562584085900785884766506000003819233GTO                       000520886600000000000027278635      </t>
  </si>
  <si>
    <t>0005208866</t>
  </si>
  <si>
    <t>00000000004356</t>
  </si>
  <si>
    <t>25</t>
  </si>
  <si>
    <t>588476</t>
  </si>
  <si>
    <t xml:space="preserve">0384000715520920240710000000000005900084085900788281596506000003819233GTO                       0007155209SOLICITUD DEVOLUCION DE   </t>
  </si>
  <si>
    <t>0007155209</t>
  </si>
  <si>
    <t>00000000000590</t>
  </si>
  <si>
    <t>828159</t>
  </si>
  <si>
    <t>SOLICITUD DEVOLUCION DE</t>
  </si>
  <si>
    <t xml:space="preserve">0384000150724020240715000000000047175084085900781102446506000003819233GTO                       000150724000000000000027317051      </t>
  </si>
  <si>
    <t>0001507240</t>
  </si>
  <si>
    <t>20240715</t>
  </si>
  <si>
    <t>00000000004717</t>
  </si>
  <si>
    <t>50</t>
  </si>
  <si>
    <t>110244</t>
  </si>
  <si>
    <t xml:space="preserve">00000000000027317051   </t>
  </si>
  <si>
    <t xml:space="preserve">0384000160724120240716000000000043750084085900787700286506000003819233GTO                       000160724100000000000027324018      </t>
  </si>
  <si>
    <t>0001607241</t>
  </si>
  <si>
    <t>20240716</t>
  </si>
  <si>
    <t>770028</t>
  </si>
  <si>
    <t xml:space="preserve">00000000000027324018   </t>
  </si>
  <si>
    <t xml:space="preserve">0384000170724020240717000000000065925084085900787139516506000003819233GTO                       000170724000000000000027324973      </t>
  </si>
  <si>
    <t>0001707240</t>
  </si>
  <si>
    <t>20240717</t>
  </si>
  <si>
    <t>00000000006592</t>
  </si>
  <si>
    <t>713951</t>
  </si>
  <si>
    <t xml:space="preserve">00000000000027324973   </t>
  </si>
  <si>
    <t xml:space="preserve">0384000000000020240726000000000064000084030300030509946506000003819233GTO                       000000000000000000000030011194      </t>
  </si>
  <si>
    <t>20240726</t>
  </si>
  <si>
    <t>00000000006400</t>
  </si>
  <si>
    <t>0303</t>
  </si>
  <si>
    <t>050994</t>
  </si>
  <si>
    <t xml:space="preserve">00000000000030011194   </t>
  </si>
  <si>
    <t xml:space="preserve">0384000338952020240730000000000025550084085900788354016506000003819233GTO                       000338952000000000000026673334      </t>
  </si>
  <si>
    <t>0003389520</t>
  </si>
  <si>
    <t>20240730</t>
  </si>
  <si>
    <t>00000000002555</t>
  </si>
  <si>
    <t>835401</t>
  </si>
  <si>
    <t xml:space="preserve">00000000000026673334   </t>
  </si>
  <si>
    <t xml:space="preserve">0384000244343720240730000000000025550084085900789673156506000003819233GTO                       00024434370000000000026673494       </t>
  </si>
  <si>
    <t>0002443437</t>
  </si>
  <si>
    <t>967315</t>
  </si>
  <si>
    <t xml:space="preserve">0000000000026673494    </t>
  </si>
  <si>
    <t xml:space="preserve">0384000474598020240730000000000025550084085900789691936506000003819233GTO                       000474598000000000000026673557      </t>
  </si>
  <si>
    <t>0004745980</t>
  </si>
  <si>
    <t>969193</t>
  </si>
  <si>
    <t xml:space="preserve">00000000000026673557   </t>
  </si>
  <si>
    <t xml:space="preserve">0384000480758020240730000000000025550084085900789768836506000003819233GTO                       000480758000000000000026672142      </t>
  </si>
  <si>
    <t>0004807580</t>
  </si>
  <si>
    <t>976883</t>
  </si>
  <si>
    <t xml:space="preserve">00000000000026672142   </t>
  </si>
  <si>
    <t xml:space="preserve">0384000774250020240730000000000025550084085900789795826506000003819233GTO                       000774250000000000000026672205      </t>
  </si>
  <si>
    <t>0007742500</t>
  </si>
  <si>
    <t>979582</t>
  </si>
  <si>
    <t xml:space="preserve">00000000000026672205   </t>
  </si>
  <si>
    <t xml:space="preserve">0384000607863920240730000000000025550084085900789818386506000003819233GTO                       000607863900000000000026672365      </t>
  </si>
  <si>
    <t>0006078639</t>
  </si>
  <si>
    <t>981838</t>
  </si>
  <si>
    <t xml:space="preserve">00000000000026672365   </t>
  </si>
  <si>
    <t xml:space="preserve">MAESTRIA </t>
  </si>
  <si>
    <t xml:space="preserve">MENSUALIDAD </t>
  </si>
  <si>
    <t xml:space="preserve">ALUMNO </t>
  </si>
  <si>
    <t xml:space="preserve">RESUMEN PAGOS FALTANTES PLATAFORMA </t>
  </si>
  <si>
    <t>ID Pago</t>
  </si>
  <si>
    <t>ID deuda</t>
  </si>
  <si>
    <t>Referencia</t>
  </si>
  <si>
    <t>Autorización</t>
  </si>
  <si>
    <t>Fecha p.</t>
  </si>
  <si>
    <t>Alumno</t>
  </si>
  <si>
    <t>Matrícula</t>
  </si>
  <si>
    <t>Programa</t>
  </si>
  <si>
    <t>Concepto</t>
  </si>
  <si>
    <t>Forma P.</t>
  </si>
  <si>
    <t>Costo</t>
  </si>
  <si>
    <t>Deuda I.</t>
  </si>
  <si>
    <t>Recargos</t>
  </si>
  <si>
    <t>Pago</t>
  </si>
  <si>
    <t>Saldo</t>
  </si>
  <si>
    <t>26/07/2024</t>
  </si>
  <si>
    <t>MVIIBN-2022</t>
  </si>
  <si>
    <t>DEPOSITO</t>
  </si>
  <si>
    <t>6,700.00</t>
  </si>
  <si>
    <t>6,400.00</t>
  </si>
  <si>
    <t>00000000000029148770</t>
  </si>
  <si>
    <t>7416a8fc258a4367</t>
  </si>
  <si>
    <t>05/07/2024</t>
  </si>
  <si>
    <t>Cordero Duran Jorge ignacio</t>
  </si>
  <si>
    <t>24-010320</t>
  </si>
  <si>
    <t>MDCCVF-2021</t>
  </si>
  <si>
    <t>COLEGIATURA JULIO 2024</t>
  </si>
  <si>
    <t>PAGO ELECTRÓNICO EN LINEA</t>
  </si>
  <si>
    <t>1,378.00</t>
  </si>
  <si>
    <t>15/07/2024</t>
  </si>
  <si>
    <t>COLEGIATURA JUNIO 2024</t>
  </si>
  <si>
    <t>COLEGIATURA MAYO 2024</t>
  </si>
  <si>
    <t>COLEGIATURA ABRIL 2024</t>
  </si>
  <si>
    <t>08/07/2024</t>
  </si>
  <si>
    <t>6,850.00</t>
  </si>
  <si>
    <t>6,250.00</t>
  </si>
  <si>
    <t>00000000000027324018</t>
  </si>
  <si>
    <t>00770028</t>
  </si>
  <si>
    <t>16/07/2024</t>
  </si>
  <si>
    <t>Ramos Hernandez Eduardo</t>
  </si>
  <si>
    <t>24-020118</t>
  </si>
  <si>
    <t>4,375.00</t>
  </si>
  <si>
    <t>-8,407.50</t>
  </si>
  <si>
    <t>00000000000027323558</t>
  </si>
  <si>
    <t>6fee5c421946494a</t>
  </si>
  <si>
    <t>02/07/2024</t>
  </si>
  <si>
    <t>NIETO CALDERON ROMULO BEN HUR</t>
  </si>
  <si>
    <t>24-020116</t>
  </si>
  <si>
    <t>00000000000027323112</t>
  </si>
  <si>
    <t>3a5cc9337b46488d</t>
  </si>
  <si>
    <t>CASTILLO AGUAS SANDRA BERENICE</t>
  </si>
  <si>
    <t>24-020113</t>
  </si>
  <si>
    <t>00000000000027322429</t>
  </si>
  <si>
    <t>2375a40e81a04677</t>
  </si>
  <si>
    <t>MARTINEZ GONZALEZ RICARDO DAVID</t>
  </si>
  <si>
    <t>24-020115</t>
  </si>
  <si>
    <t>4,717.50</t>
  </si>
  <si>
    <t>01/07/2024</t>
  </si>
  <si>
    <t>MGP-2022</t>
  </si>
  <si>
    <t>4,500.00</t>
  </si>
  <si>
    <t>MAC-2022</t>
  </si>
  <si>
    <t>00000000000026685563</t>
  </si>
  <si>
    <t>fc3e5ab8208f47e9</t>
  </si>
  <si>
    <t>29/07/2024</t>
  </si>
  <si>
    <t>VERA ARRIAGA DANIEL EFREN</t>
  </si>
  <si>
    <t>24-010327</t>
  </si>
  <si>
    <t>MCVT-2021</t>
  </si>
  <si>
    <t>4,805.00</t>
  </si>
  <si>
    <t>00000000000026684371</t>
  </si>
  <si>
    <t>11acddb1dcde4163</t>
  </si>
  <si>
    <t>MENDOZA HERNANDEZ DERIAM ANTONIO</t>
  </si>
  <si>
    <t>24-010332</t>
  </si>
  <si>
    <t>2,250.00</t>
  </si>
  <si>
    <t>2,555.00</t>
  </si>
  <si>
    <t>00000000000026684211</t>
  </si>
  <si>
    <t>1491e2bf3b8f4460</t>
  </si>
  <si>
    <t>12/07/2024</t>
  </si>
  <si>
    <t>00000000000026671013</t>
  </si>
  <si>
    <t>ee702ff8e1994ae5</t>
  </si>
  <si>
    <t>GARCIA ESPITIA LUIS FERNANDO</t>
  </si>
  <si>
    <t>24-010269</t>
  </si>
  <si>
    <t>6,735.00</t>
  </si>
  <si>
    <t>00000000000026670999</t>
  </si>
  <si>
    <t>c3731a07923642d1</t>
  </si>
  <si>
    <t>00000000000026368437</t>
  </si>
  <si>
    <t>3949d6b855344285</t>
  </si>
  <si>
    <t>14/07/2024</t>
  </si>
  <si>
    <t>GONZALEZ RODRIGUEZ JENNIFER KRYSTAL</t>
  </si>
  <si>
    <t>24-020222</t>
  </si>
  <si>
    <t>00000000000026341135</t>
  </si>
  <si>
    <t>3f776f59ee2d4abe</t>
  </si>
  <si>
    <t>LOPEZ LUNA NORMA YESENIA</t>
  </si>
  <si>
    <t>24-010496</t>
  </si>
  <si>
    <t>6,705.00</t>
  </si>
  <si>
    <t>MAC-18</t>
  </si>
  <si>
    <t>JULIO</t>
  </si>
  <si>
    <t xml:space="preserve">JOSE EDUARDO FELIPE DEL ANGEL </t>
  </si>
  <si>
    <t>ABRAHAM ISRAEL VILLANUEVA CASTAÑEDA</t>
  </si>
  <si>
    <t xml:space="preserve">CARLOS MARIO CALDERON VELAZQUEZ </t>
  </si>
  <si>
    <t xml:space="preserve">JULIO </t>
  </si>
  <si>
    <t>JUNIO</t>
  </si>
  <si>
    <t>MAYO</t>
  </si>
  <si>
    <t xml:space="preserve">MARISOL VELAZQUEZ BALDERAS </t>
  </si>
  <si>
    <t>MAC-19</t>
  </si>
  <si>
    <t xml:space="preserve">JUAN ARTURO BESSONART HERNANDEZ </t>
  </si>
  <si>
    <t>MAC-17</t>
  </si>
  <si>
    <t>RUSSELL FLORENCIO COLLI FERNANDEZ</t>
  </si>
  <si>
    <t>MCVT-6</t>
  </si>
  <si>
    <t>LUIS ANTONIO CUELLAR HERNANDEZ</t>
  </si>
  <si>
    <t>MCVT-7</t>
  </si>
  <si>
    <t xml:space="preserve">DANIEL EFREN VERA ARRIAGA </t>
  </si>
  <si>
    <t xml:space="preserve">ARMANDO LOZANO  ARENAS </t>
  </si>
  <si>
    <t xml:space="preserve">DANA JOSSELINE GOMEZ SALINAS </t>
  </si>
  <si>
    <t xml:space="preserve">DERIAM ANTONIO MENDOZA HERNANDEZ </t>
  </si>
  <si>
    <t>MGP-11</t>
  </si>
  <si>
    <t xml:space="preserve">LUIS FERNANDO GARCIA ESPITIA </t>
  </si>
  <si>
    <t xml:space="preserve">BERENICE GUTIERREZ DURAN </t>
  </si>
  <si>
    <t>MGP-12</t>
  </si>
  <si>
    <t>JOSUE GUADALUPE LOPEZ JUAREZ</t>
  </si>
  <si>
    <t xml:space="preserve">JENNIFER KRYSTAL GONZALEZ RODRIGUEZ </t>
  </si>
  <si>
    <t>MVIBN-8</t>
  </si>
  <si>
    <t xml:space="preserve">GERARDO GAMA CERVANTES </t>
  </si>
  <si>
    <t xml:space="preserve">JOSE GUSTAVO RAMIREZ ALMAGUER </t>
  </si>
  <si>
    <t>MVIBN-9</t>
  </si>
  <si>
    <t>AGOSTO</t>
  </si>
  <si>
    <t xml:space="preserve">KEVIN ALBERTO ALBOR RODRIGUEZ </t>
  </si>
  <si>
    <t>MVIBN-10</t>
  </si>
  <si>
    <t>RICARDO DAVID MARTINEZ GONZALEZ</t>
  </si>
  <si>
    <t>SANDRA BERENICE CASTILLO AGUAS</t>
  </si>
  <si>
    <t xml:space="preserve">LUCIA LOPEZ GONZALEZ </t>
  </si>
  <si>
    <t xml:space="preserve">ROMULO BEN HUR NIETO CALDERON </t>
  </si>
  <si>
    <t>EDUARDO RAMOS HERNANDEZ</t>
  </si>
  <si>
    <t xml:space="preserve">JESUS ARTEMIO RODRIGUEZ MEDINA </t>
  </si>
  <si>
    <t>MCVF-1</t>
  </si>
  <si>
    <t>ABRIL</t>
  </si>
  <si>
    <t xml:space="preserve">JORGE IGNACIO CORDERO DURAN </t>
  </si>
  <si>
    <t>ANALISIS  MAC-18 SEPT 2023</t>
  </si>
  <si>
    <t>MAESTRIA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</si>
  <si>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</si>
  <si>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</si>
  <si>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</si>
  <si>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</si>
  <si>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</si>
  <si>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</si>
  <si>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</si>
  <si>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</si>
  <si>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</si>
  <si>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</si>
  <si>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 xml:space="preserve">Ingenieria de costos </t>
  </si>
  <si>
    <t>22 SEPT- 14 OCTUBRE</t>
  </si>
  <si>
    <t xml:space="preserve">RESUMEN DE MAESTRIAS </t>
  </si>
  <si>
    <t>VINCULADO</t>
  </si>
  <si>
    <t xml:space="preserve"> 02/15</t>
  </si>
  <si>
    <t xml:space="preserve">Sustentabilidad en la construccion </t>
  </si>
  <si>
    <t xml:space="preserve">20 OCT-11 NOV </t>
  </si>
  <si>
    <t>PROGRAMA</t>
  </si>
  <si>
    <t>ASIGNATURA</t>
  </si>
  <si>
    <t>MONTO</t>
  </si>
  <si>
    <t xml:space="preserve"> 03/15</t>
  </si>
  <si>
    <t xml:space="preserve">admon de empresas de la contruccion </t>
  </si>
  <si>
    <t>17 NOV-09 DIC</t>
  </si>
  <si>
    <t xml:space="preserve">MAC-17 </t>
  </si>
  <si>
    <t xml:space="preserve"> 04/05</t>
  </si>
  <si>
    <t>habilidades directivas</t>
  </si>
  <si>
    <t>12 ENE- 03 FEBRERO</t>
  </si>
  <si>
    <t xml:space="preserve"> 05/15</t>
  </si>
  <si>
    <t>PLANEACION, PROG. PROCURA Y CONTROL DE OBRA</t>
  </si>
  <si>
    <t>09 FEB- 02 MARZO</t>
  </si>
  <si>
    <t>2do</t>
  </si>
  <si>
    <t xml:space="preserve"> 06/15</t>
  </si>
  <si>
    <t>PLANEACIÓN PATRIMONIAL</t>
  </si>
  <si>
    <t xml:space="preserve">08 MARZO -06 ABRIL </t>
  </si>
  <si>
    <t>MGP-10</t>
  </si>
  <si>
    <t xml:space="preserve"> 07/15</t>
  </si>
  <si>
    <t>CONTABILIDAD Y FINANZAS</t>
  </si>
  <si>
    <t>12 ABRIL-04 MAYO</t>
  </si>
  <si>
    <t xml:space="preserve"> 08/15</t>
  </si>
  <si>
    <t>ECONOMÍA ADMINISTRATIVA</t>
  </si>
  <si>
    <t xml:space="preserve">10 MAYO- 01 JUNIO </t>
  </si>
  <si>
    <t xml:space="preserve"> 09/15</t>
  </si>
  <si>
    <t>07 JUNIO-29 JUNIO</t>
  </si>
  <si>
    <t>EN CONCILIACIÓN</t>
  </si>
  <si>
    <t>3ro</t>
  </si>
  <si>
    <t xml:space="preserve"> 10/15</t>
  </si>
  <si>
    <t xml:space="preserve"> 11/15</t>
  </si>
  <si>
    <t xml:space="preserve"> 12/15</t>
  </si>
  <si>
    <t xml:space="preserve"> 13/15</t>
  </si>
  <si>
    <t>MCVT-8</t>
  </si>
  <si>
    <t xml:space="preserve"> 14/15</t>
  </si>
  <si>
    <t xml:space="preserve">INSCRIPCIONES </t>
  </si>
  <si>
    <t>TITULACION</t>
  </si>
  <si>
    <t xml:space="preserve">TOTAL A PAGAR </t>
  </si>
  <si>
    <t>REMANENTE NETO</t>
  </si>
  <si>
    <t>SUBTOTAL</t>
  </si>
  <si>
    <t xml:space="preserve">MAS IVA  </t>
  </si>
  <si>
    <t xml:space="preserve">IMPORTE A FACTURAR </t>
  </si>
  <si>
    <t xml:space="preserve">FACTURA </t>
  </si>
  <si>
    <t>SUB</t>
  </si>
  <si>
    <t xml:space="preserve">IVA </t>
  </si>
  <si>
    <t xml:space="preserve">TOTAL </t>
  </si>
  <si>
    <t>ANALISIS  MCVT-7 SEPT 2023</t>
  </si>
  <si>
    <t>Geotecnia I</t>
  </si>
  <si>
    <t xml:space="preserve">Hidrologia de vias terrestres </t>
  </si>
  <si>
    <t>diseño geometrico de viasterrestres</t>
  </si>
  <si>
    <t>ing de transito</t>
  </si>
  <si>
    <t>NORMATIVIDAD Y CALIDAD DE VIAS TERRESTRES</t>
  </si>
  <si>
    <t>SUSTENTABILIDAD Y GESTIÓN AMBIENTAL EN VÍAS FERREAS</t>
  </si>
  <si>
    <t>08 MARZO- 30 MARZO</t>
  </si>
  <si>
    <t>PLANEACIÓN, PROGRAMACIÓN Y CONTROL DE PROYECTOS DE VÍAS TERRESTRES</t>
  </si>
  <si>
    <t>MOVIMIENTO DE TIERRAS Y APROVECHAMIENTO DE MATERIALES PETREOS</t>
  </si>
  <si>
    <t>ANALISIS  MVIBN-9 SEPT 2023</t>
  </si>
  <si>
    <t xml:space="preserve">Admon financiera y conta </t>
  </si>
  <si>
    <t xml:space="preserve">Legislacion y normatividad en la valuacion </t>
  </si>
  <si>
    <t xml:space="preserve">introduccion a la valuacion </t>
  </si>
  <si>
    <t xml:space="preserve">costos de la construccion en valuacion </t>
  </si>
  <si>
    <t>VALUACION FISCAL INMOBILIARIA</t>
  </si>
  <si>
    <t>INGENIERIA ECONOMICA Y FINANCIERA</t>
  </si>
  <si>
    <t>VALUACIÓN DE INMUEBLES URBANOS</t>
  </si>
  <si>
    <t>VALUACIÓN DE MAQUINARIA Y EQUIPO</t>
  </si>
  <si>
    <t>ANALISIS  MGP-11 SEPT 2023</t>
  </si>
  <si>
    <t xml:space="preserve">Admon de la gerencia e proyectos </t>
  </si>
  <si>
    <t xml:space="preserve">Ingenieria ambiental y sustentabilidad </t>
  </si>
  <si>
    <t>Ingenieria de costos en los proyectos</t>
  </si>
  <si>
    <t>Planeacion y control de proyectos</t>
  </si>
  <si>
    <t>APLICACIONES INFORMATICAS, PLATAFORMAS DE MODELADO DE INFORMACION PARA LA CONSTRUCIÓN, INGENIERIAS Y PROYECTOS.</t>
  </si>
  <si>
    <t>GESTIÓN DE PERSONAL Y COMPETENCIAS</t>
  </si>
  <si>
    <t>GESTION DE PROYECTOS PARA ELIMINAR DESPERDICIOS</t>
  </si>
  <si>
    <t>PROGRAMACION EN PAQUETE INFORMATICO DE HOJAS DE CALCULO AVANZADO</t>
  </si>
  <si>
    <t>ANALISIS  MCVF-1 SEPT 2023</t>
  </si>
  <si>
    <t>Diseño y calculo de la geometria</t>
  </si>
  <si>
    <t>Superestructura de vias ferreas</t>
  </si>
  <si>
    <t xml:space="preserve">Componente y control de calidad </t>
  </si>
  <si>
    <t xml:space="preserve">sistema de transporte de vias ferreas </t>
  </si>
  <si>
    <t>MANIFESTACIÓN DE IMPACTO AMBIENTAL Y ESTUDIO TÉCNICO JUSTIFICATIVO</t>
  </si>
  <si>
    <t>NORMATIVIDAD DE LAS VÍAS FÉRREAS</t>
  </si>
  <si>
    <t>CONSTRUCCIÓN DE LA SÚPER ESTRUCTURA DE LAS VÍAS</t>
  </si>
  <si>
    <t>ANALISIS  MAC-19 2024</t>
  </si>
  <si>
    <t>INGENIERIA DE COSTOS</t>
  </si>
  <si>
    <t>PLANEACIÓN PROG. PROCURA Y CONTROL DE OBRA</t>
  </si>
  <si>
    <t>ANALISIS  MVIBN-10 MARZO2024</t>
  </si>
  <si>
    <t>LEGISLACIÓN Y NORMATIVIDAD</t>
  </si>
  <si>
    <t>INTRODUCCIÓN A LA VALUACIÓN</t>
  </si>
  <si>
    <t>ANALISIS  MCVT-8 MARZO2024</t>
  </si>
  <si>
    <t>GEOLOGÍA APLICADA A VÍAS TERRESTRES</t>
  </si>
  <si>
    <t>HIDROLOGÍA DE VÍAS DE TERRESTRES</t>
  </si>
  <si>
    <t>ANALISIS  MGP-12 MARZO2024</t>
  </si>
  <si>
    <t>PLANEACIÓN Y CONTROL DE PROYECTOS</t>
  </si>
  <si>
    <t>ADMINISTRACION DE LA GERENCIA DE PROYECTOS</t>
  </si>
  <si>
    <t>}</t>
  </si>
  <si>
    <t>INSTITUTO TECNOLÓGICO DE LA CONSTRUCCIÓN</t>
  </si>
  <si>
    <t>FECHA</t>
  </si>
  <si>
    <t xml:space="preserve"> DE JUNIO DE 2024.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</si>
  <si>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</si>
  <si>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</si>
  <si>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</si>
  <si>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</si>
  <si>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</si>
  <si>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</si>
  <si>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</si>
  <si>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</si>
  <si>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</si>
  <si>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</si>
  <si>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>SEMESTRE</t>
  </si>
  <si>
    <t>TOTAL</t>
  </si>
  <si>
    <t>MCCVF 1</t>
  </si>
  <si>
    <t xml:space="preserve">NORMA YESENIA LOPEZ LUNA  </t>
  </si>
  <si>
    <t xml:space="preserve">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</si>
</sst>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rgb="FF0000FF"/>
      <name val="Calibri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sz val="12"/>
      <name val="Tw Cen MT Condensed"/>
      <family val="2"/>
    </font>
    <font>
      <sz val="11"/>
      <color theme="1"/>
      <name val="Tw Cen MT Condensed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145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4" fillId="0" borderId="0" xfId="0" applyFont="1"/>
    <xf numFmtId="49" fontId="4" fillId="4" borderId="4" xfId="0" applyNumberFormat="1" applyFont="1" applyFill="1" applyBorder="1" applyAlignment="1">
      <alignment horizontal="left"/>
    </xf>
    <xf numFmtId="49" fontId="4" fillId="0" borderId="0" xfId="0" applyNumberFormat="1" applyFont="1"/>
    <xf numFmtId="2" fontId="4" fillId="0" borderId="0" xfId="0" applyNumberFormat="1" applyFont="1"/>
    <xf numFmtId="43" fontId="4" fillId="0" borderId="0" xfId="1" applyFont="1" applyFill="1" applyBorder="1"/>
    <xf numFmtId="43" fontId="5" fillId="5" borderId="0" xfId="1" applyFont="1" applyFill="1"/>
    <xf numFmtId="43" fontId="0" fillId="0" borderId="0" xfId="1" applyFont="1"/>
    <xf numFmtId="0" fontId="3" fillId="3" borderId="5" xfId="2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0" fillId="6" borderId="0" xfId="0" applyFill="1"/>
    <xf numFmtId="0" fontId="0" fillId="7" borderId="0" xfId="0" applyFill="1"/>
    <xf numFmtId="43" fontId="4" fillId="7" borderId="0" xfId="1" applyFont="1" applyFill="1" applyBorder="1"/>
    <xf numFmtId="0" fontId="1" fillId="0" borderId="0" xfId="4"/>
    <xf numFmtId="0" fontId="10" fillId="7" borderId="16" xfId="3" applyFont="1" applyFill="1" applyBorder="1" applyAlignment="1">
      <alignment horizontal="center"/>
    </xf>
    <xf numFmtId="4" fontId="7" fillId="0" borderId="17" xfId="5" applyNumberFormat="1" applyFont="1" applyBorder="1" applyAlignment="1">
      <alignment horizontal="center"/>
    </xf>
    <xf numFmtId="0" fontId="7" fillId="0" borderId="17" xfId="3" applyFont="1" applyBorder="1" applyAlignment="1">
      <alignment horizontal="center"/>
    </xf>
    <xf numFmtId="16" fontId="1" fillId="0" borderId="18" xfId="3" applyNumberFormat="1" applyBorder="1" applyAlignment="1">
      <alignment horizontal="center"/>
    </xf>
    <xf numFmtId="0" fontId="11" fillId="6" borderId="3" xfId="3" applyFont="1" applyFill="1" applyBorder="1" applyAlignment="1">
      <alignment horizontal="left"/>
    </xf>
    <xf numFmtId="0" fontId="5" fillId="0" borderId="19" xfId="5" applyFont="1" applyBorder="1"/>
    <xf numFmtId="0" fontId="10" fillId="7" borderId="0" xfId="3" applyFont="1" applyFill="1"/>
    <xf numFmtId="0" fontId="11" fillId="0" borderId="0" xfId="6" applyFont="1" applyAlignment="1">
      <alignment horizontal="center"/>
    </xf>
    <xf numFmtId="0" fontId="1" fillId="0" borderId="0" xfId="3"/>
    <xf numFmtId="0" fontId="1" fillId="0" borderId="17" xfId="4" applyBorder="1" applyAlignment="1">
      <alignment horizontal="center"/>
    </xf>
    <xf numFmtId="0" fontId="1" fillId="0" borderId="4" xfId="4" applyBorder="1"/>
    <xf numFmtId="0" fontId="1" fillId="0" borderId="4" xfId="4" applyBorder="1" applyAlignment="1">
      <alignment horizontal="center"/>
    </xf>
    <xf numFmtId="44" fontId="1" fillId="0" borderId="4" xfId="4" quotePrefix="1" applyNumberFormat="1" applyBorder="1"/>
    <xf numFmtId="44" fontId="1" fillId="0" borderId="23" xfId="4" applyNumberFormat="1" applyBorder="1"/>
    <xf numFmtId="16" fontId="1" fillId="0" borderId="24" xfId="3" applyNumberFormat="1" applyBorder="1" applyAlignment="1">
      <alignment horizontal="center"/>
    </xf>
    <xf numFmtId="0" fontId="7" fillId="0" borderId="21" xfId="3" applyFont="1" applyBorder="1" applyAlignment="1">
      <alignment horizontal="center"/>
    </xf>
    <xf numFmtId="16" fontId="1" fillId="0" borderId="25" xfId="3" applyNumberFormat="1" applyBorder="1" applyAlignment="1">
      <alignment horizontal="center"/>
    </xf>
    <xf numFmtId="0" fontId="12" fillId="8" borderId="3" xfId="3" applyFont="1" applyFill="1" applyBorder="1" applyAlignment="1">
      <alignment horizontal="left"/>
    </xf>
    <xf numFmtId="0" fontId="1" fillId="0" borderId="26" xfId="4" applyBorder="1" applyAlignment="1">
      <alignment horizontal="left"/>
    </xf>
    <xf numFmtId="0" fontId="1" fillId="0" borderId="26" xfId="4" applyBorder="1" applyAlignment="1">
      <alignment horizontal="center"/>
    </xf>
    <xf numFmtId="44" fontId="1" fillId="0" borderId="26" xfId="4" applyNumberFormat="1" applyBorder="1" applyAlignment="1">
      <alignment horizontal="center"/>
    </xf>
    <xf numFmtId="0" fontId="11" fillId="8" borderId="3" xfId="3" applyFont="1" applyFill="1" applyBorder="1" applyAlignment="1">
      <alignment horizontal="left"/>
    </xf>
    <xf numFmtId="0" fontId="1" fillId="0" borderId="4" xfId="4" applyBorder="1" applyAlignment="1">
      <alignment wrapText="1"/>
    </xf>
    <xf numFmtId="0" fontId="1" fillId="0" borderId="0" xfId="4" applyAlignment="1">
      <alignment horizontal="center"/>
    </xf>
    <xf numFmtId="44" fontId="1" fillId="0" borderId="4" xfId="4" applyNumberFormat="1" applyBorder="1" applyAlignment="1">
      <alignment horizontal="center"/>
    </xf>
    <xf numFmtId="44" fontId="1" fillId="0" borderId="27" xfId="4" quotePrefix="1" applyNumberFormat="1" applyBorder="1"/>
    <xf numFmtId="44" fontId="0" fillId="7" borderId="8" xfId="7" applyFont="1" applyFill="1" applyBorder="1" applyAlignment="1">
      <alignment horizontal="center"/>
    </xf>
    <xf numFmtId="0" fontId="7" fillId="0" borderId="22" xfId="3" applyFont="1" applyBorder="1" applyAlignment="1">
      <alignment horizontal="center"/>
    </xf>
    <xf numFmtId="0" fontId="12" fillId="9" borderId="3" xfId="3" applyFont="1" applyFill="1" applyBorder="1" applyAlignment="1">
      <alignment horizontal="left"/>
    </xf>
    <xf numFmtId="44" fontId="0" fillId="0" borderId="8" xfId="7" applyFont="1" applyFill="1" applyBorder="1" applyAlignment="1">
      <alignment horizontal="center"/>
    </xf>
    <xf numFmtId="0" fontId="1" fillId="0" borderId="26" xfId="4" applyBorder="1"/>
    <xf numFmtId="44" fontId="1" fillId="0" borderId="28" xfId="4" applyNumberFormat="1" applyBorder="1"/>
    <xf numFmtId="16" fontId="1" fillId="0" borderId="29" xfId="3" applyNumberFormat="1" applyBorder="1" applyAlignment="1">
      <alignment horizontal="center"/>
    </xf>
    <xf numFmtId="0" fontId="13" fillId="0" borderId="18" xfId="3" applyFont="1" applyBorder="1" applyAlignment="1">
      <alignment horizontal="left"/>
    </xf>
    <xf numFmtId="44" fontId="14" fillId="0" borderId="0" xfId="3" applyNumberFormat="1" applyFont="1"/>
    <xf numFmtId="44" fontId="1" fillId="0" borderId="0" xfId="4" applyNumberFormat="1"/>
    <xf numFmtId="17" fontId="1" fillId="0" borderId="0" xfId="4" applyNumberFormat="1"/>
    <xf numFmtId="44" fontId="14" fillId="6" borderId="0" xfId="3" applyNumberFormat="1" applyFont="1" applyFill="1"/>
    <xf numFmtId="0" fontId="7" fillId="0" borderId="25" xfId="4" applyFont="1" applyBorder="1"/>
    <xf numFmtId="44" fontId="15" fillId="7" borderId="25" xfId="4" applyNumberFormat="1" applyFont="1" applyFill="1" applyBorder="1"/>
    <xf numFmtId="44" fontId="1" fillId="0" borderId="0" xfId="3" applyNumberFormat="1"/>
    <xf numFmtId="44" fontId="0" fillId="0" borderId="0" xfId="7" applyFont="1"/>
    <xf numFmtId="0" fontId="7" fillId="0" borderId="0" xfId="4" applyFont="1"/>
    <xf numFmtId="44" fontId="15" fillId="0" borderId="0" xfId="4" applyNumberFormat="1" applyFont="1"/>
    <xf numFmtId="0" fontId="14" fillId="0" borderId="0" xfId="4" applyFont="1"/>
    <xf numFmtId="44" fontId="15" fillId="10" borderId="17" xfId="7" applyFont="1" applyFill="1" applyBorder="1"/>
    <xf numFmtId="0" fontId="1" fillId="11" borderId="32" xfId="4" applyFill="1" applyBorder="1"/>
    <xf numFmtId="44" fontId="1" fillId="0" borderId="33" xfId="4" applyNumberFormat="1" applyBorder="1"/>
    <xf numFmtId="0" fontId="14" fillId="11" borderId="10" xfId="3" applyFont="1" applyFill="1" applyBorder="1"/>
    <xf numFmtId="44" fontId="1" fillId="0" borderId="34" xfId="3" applyNumberFormat="1" applyBorder="1"/>
    <xf numFmtId="0" fontId="1" fillId="0" borderId="20" xfId="4" applyBorder="1"/>
    <xf numFmtId="0" fontId="1" fillId="0" borderId="21" xfId="4" applyBorder="1"/>
    <xf numFmtId="0" fontId="4" fillId="0" borderId="0" xfId="8" applyAlignment="1">
      <alignment horizontal="center"/>
    </xf>
    <xf numFmtId="0" fontId="4" fillId="0" borderId="0" xfId="8"/>
    <xf numFmtId="0" fontId="7" fillId="0" borderId="0" xfId="8" applyFont="1"/>
    <xf numFmtId="0" fontId="1" fillId="0" borderId="0" xfId="9"/>
    <xf numFmtId="0" fontId="7" fillId="0" borderId="0" xfId="8" applyFont="1" applyAlignment="1">
      <alignment horizontal="right"/>
    </xf>
    <xf numFmtId="14" fontId="7" fillId="0" borderId="0" xfId="8" applyNumberFormat="1" applyFont="1"/>
    <xf numFmtId="0" fontId="16" fillId="0" borderId="0" xfId="8" applyFont="1"/>
    <xf numFmtId="0" fontId="7" fillId="7" borderId="1" xfId="8" applyFont="1" applyFill="1" applyBorder="1" applyAlignment="1">
      <alignment horizontal="center" vertical="center" wrapText="1"/>
    </xf>
    <xf numFmtId="0" fontId="7" fillId="7" borderId="14" xfId="8" applyFont="1" applyFill="1" applyBorder="1" applyAlignment="1">
      <alignment horizontal="center" vertical="center"/>
    </xf>
    <xf numFmtId="0" fontId="7" fillId="7" borderId="1" xfId="8" applyFont="1" applyFill="1" applyBorder="1" applyAlignment="1">
      <alignment horizontal="center" vertical="center"/>
    </xf>
    <xf numFmtId="0" fontId="7" fillId="7" borderId="14" xfId="8" applyFont="1" applyFill="1" applyBorder="1" applyAlignment="1">
      <alignment horizontal="center" wrapText="1"/>
    </xf>
    <xf numFmtId="17" fontId="7" fillId="7" borderId="14" xfId="8" applyNumberFormat="1" applyFont="1" applyFill="1" applyBorder="1" applyAlignment="1">
      <alignment horizontal="center" vertical="center" wrapText="1"/>
    </xf>
    <xf numFmtId="0" fontId="7" fillId="7" borderId="15" xfId="8" applyFont="1" applyFill="1" applyBorder="1" applyAlignment="1">
      <alignment horizontal="center" vertical="center"/>
    </xf>
    <xf numFmtId="0" fontId="4" fillId="0" borderId="3" xfId="8" applyBorder="1" applyAlignment="1">
      <alignment horizontal="center"/>
    </xf>
    <xf numFmtId="0" fontId="4" fillId="0" borderId="3" xfId="8" applyBorder="1"/>
    <xf numFmtId="0" fontId="4" fillId="0" borderId="3" xfId="10" applyBorder="1"/>
    <xf numFmtId="0" fontId="0" fillId="0" borderId="3" xfId="8" applyFont="1" applyBorder="1"/>
    <xf numFmtId="43" fontId="0" fillId="0" borderId="3" xfId="11" applyFont="1" applyBorder="1"/>
    <xf numFmtId="49" fontId="4" fillId="0" borderId="3" xfId="10" applyNumberFormat="1" applyBorder="1"/>
    <xf numFmtId="44" fontId="17" fillId="0" borderId="0" xfId="8" applyNumberFormat="1" applyFont="1"/>
    <xf numFmtId="43" fontId="1" fillId="0" borderId="0" xfId="9" applyNumberFormat="1"/>
    <xf numFmtId="44" fontId="17" fillId="9" borderId="0" xfId="8" applyNumberFormat="1" applyFont="1" applyFill="1"/>
    <xf numFmtId="0" fontId="5" fillId="0" borderId="0" xfId="8" applyFont="1" applyAlignment="1">
      <alignment horizontal="right"/>
    </xf>
    <xf numFmtId="0" fontId="4" fillId="0" borderId="0" xfId="10"/>
    <xf numFmtId="0" fontId="0" fillId="0" borderId="0" xfId="8" applyFont="1"/>
    <xf numFmtId="43" fontId="0" fillId="0" borderId="0" xfId="11" applyFont="1" applyBorder="1"/>
    <xf numFmtId="43" fontId="4" fillId="0" borderId="0" xfId="8" applyNumberFormat="1"/>
    <xf numFmtId="0" fontId="4" fillId="0" borderId="35" xfId="8" applyBorder="1"/>
    <xf numFmtId="0" fontId="4" fillId="0" borderId="2" xfId="8" applyBorder="1"/>
    <xf numFmtId="0" fontId="4" fillId="0" borderId="0" xfId="5"/>
    <xf numFmtId="49" fontId="4" fillId="0" borderId="0" xfId="10" applyNumberFormat="1"/>
    <xf numFmtId="0" fontId="1" fillId="0" borderId="0" xfId="9" applyAlignment="1">
      <alignment horizontal="center"/>
    </xf>
    <xf numFmtId="44" fontId="1" fillId="0" borderId="0" xfId="9" applyNumberFormat="1"/>
    <xf numFmtId="0" fontId="18" fillId="0" borderId="3" xfId="8" applyFont="1" applyBorder="1" applyAlignment="1">
      <alignment horizontal="center" vertical="center"/>
    </xf>
    <xf numFmtId="0" fontId="18" fillId="0" borderId="3" xfId="8" applyFont="1" applyBorder="1" applyAlignment="1">
      <alignment horizontal="center" vertical="center" wrapText="1"/>
    </xf>
    <xf numFmtId="0" fontId="18" fillId="0" borderId="0" xfId="8" applyFont="1" applyAlignment="1">
      <alignment horizontal="center" vertical="center"/>
    </xf>
    <xf numFmtId="0" fontId="7" fillId="0" borderId="0" xfId="9" applyFont="1" applyAlignment="1">
      <alignment horizontal="right"/>
    </xf>
    <xf numFmtId="0" fontId="1" fillId="7" borderId="0" xfId="9" applyFill="1"/>
    <xf numFmtId="0" fontId="4" fillId="0" borderId="3" xfId="8" applyFont="1" applyBorder="1"/>
    <xf numFmtId="43" fontId="4" fillId="0" borderId="3" xfId="1" applyFont="1" applyFill="1" applyBorder="1"/>
    <xf numFmtId="49" fontId="4" fillId="0" borderId="3" xfId="0" applyNumberFormat="1" applyFont="1" applyBorder="1"/>
    <xf numFmtId="0" fontId="4" fillId="7" borderId="0" xfId="8" applyFill="1"/>
    <xf numFmtId="0" fontId="4" fillId="0" borderId="0" xfId="8" applyBorder="1" applyAlignment="1">
      <alignment horizontal="center"/>
    </xf>
    <xf numFmtId="0" fontId="4" fillId="0" borderId="0" xfId="8" applyBorder="1"/>
    <xf numFmtId="0" fontId="0" fillId="0" borderId="0" xfId="8" applyFont="1" applyBorder="1"/>
    <xf numFmtId="49" fontId="4" fillId="0" borderId="0" xfId="10" applyNumberFormat="1" applyBorder="1"/>
    <xf numFmtId="0" fontId="4" fillId="0" borderId="3" xfId="0" applyFont="1" applyBorder="1"/>
    <xf numFmtId="0" fontId="0" fillId="0" borderId="3" xfId="0" applyBorder="1"/>
    <xf numFmtId="43" fontId="4" fillId="0" borderId="3" xfId="1" applyFont="1" applyFill="1" applyBorder="1" applyAlignment="1">
      <alignment horizontal="right"/>
    </xf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7" fillId="0" borderId="6" xfId="3" applyFont="1" applyBorder="1" applyAlignment="1">
      <alignment horizontal="center"/>
    </xf>
    <xf numFmtId="0" fontId="9" fillId="0" borderId="7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11" xfId="3" applyBorder="1" applyAlignment="1">
      <alignment horizontal="center" vertical="center" wrapText="1"/>
    </xf>
    <xf numFmtId="0" fontId="1" fillId="0" borderId="13" xfId="4" applyBorder="1" applyAlignment="1">
      <alignment horizontal="center"/>
    </xf>
    <xf numFmtId="0" fontId="1" fillId="0" borderId="14" xfId="4" applyBorder="1" applyAlignment="1">
      <alignment horizontal="center"/>
    </xf>
    <xf numFmtId="0" fontId="1" fillId="0" borderId="15" xfId="4" applyBorder="1" applyAlignment="1">
      <alignment horizontal="center"/>
    </xf>
    <xf numFmtId="0" fontId="1" fillId="0" borderId="20" xfId="4" applyBorder="1" applyAlignment="1">
      <alignment horizontal="center"/>
    </xf>
    <xf numFmtId="0" fontId="1" fillId="0" borderId="21" xfId="4" applyBorder="1" applyAlignment="1">
      <alignment horizontal="center"/>
    </xf>
    <xf numFmtId="0" fontId="1" fillId="0" borderId="22" xfId="4" applyBorder="1" applyAlignment="1">
      <alignment horizontal="center"/>
    </xf>
    <xf numFmtId="0" fontId="14" fillId="9" borderId="30" xfId="4" applyFont="1" applyFill="1" applyBorder="1" applyAlignment="1">
      <alignment horizontal="center"/>
    </xf>
    <xf numFmtId="0" fontId="14" fillId="9" borderId="31" xfId="4" applyFont="1" applyFill="1" applyBorder="1" applyAlignment="1">
      <alignment horizontal="center"/>
    </xf>
    <xf numFmtId="0" fontId="7" fillId="0" borderId="0" xfId="9" applyFont="1" applyAlignment="1">
      <alignment horizontal="right"/>
    </xf>
    <xf numFmtId="0" fontId="5" fillId="0" borderId="0" xfId="8" applyFont="1" applyAlignment="1">
      <alignment horizontal="right"/>
    </xf>
  </cellXfs>
  <cellStyles count="12">
    <cellStyle name="Millares" xfId="1" builtinId="3"/>
    <cellStyle name="Millares 2" xfId="11"/>
    <cellStyle name="Moneda 2 2 3 2 2 2" xfId="7"/>
    <cellStyle name="Normal" xfId="0" builtinId="0"/>
    <cellStyle name="Normal 2 2" xfId="5"/>
    <cellStyle name="Normal 2 2 2 3 2 2 2" xfId="3"/>
    <cellStyle name="Normal 2 3 2 2" xfId="9"/>
    <cellStyle name="Normal 3" xfId="6"/>
    <cellStyle name="Normal 3 4 2 2 2" xfId="4"/>
    <cellStyle name="Normal 4" xfId="10"/>
    <cellStyle name="Normal 5" xfId="8"/>
    <cellStyle name="Normal 6" xfId="2"/>
  </cellStyles>
  <dxfs count="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xmlns="" id="{4E44D26F-4E04-4FF8-9F0C-F6E6103CC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get.itc-ac.edu.mx/sistema/sections/view_alumn.php?CveAlumno=15762&amp;CvePrograma=MCVT-202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siget.itc-ac.edu.mx/sistema/sections/view_alumn.php?CveAlumno=16317&amp;CvePrograma=MVIIBN-2022" TargetMode="External"/><Relationship Id="rId7" Type="http://schemas.openxmlformats.org/officeDocument/2006/relationships/hyperlink" Target="https://siget.itc-ac.edu.mx/sistema/sections/view_alumn.php?CveAlumno=15762&amp;CvePrograma=MCVT-2021" TargetMode="External"/><Relationship Id="rId12" Type="http://schemas.openxmlformats.org/officeDocument/2006/relationships/hyperlink" Target="https://siget.itc-ac.edu.mx/sistema/sections/view_alumn.php?CveAlumno=15926&amp;CvePrograma=MAC-2022" TargetMode="External"/><Relationship Id="rId2" Type="http://schemas.openxmlformats.org/officeDocument/2006/relationships/hyperlink" Target="https://siget.itc-ac.edu.mx/sistema/sections/view_alumn.php?CveAlumno=16319&amp;CvePrograma=MVIIBN-2022" TargetMode="External"/><Relationship Id="rId1" Type="http://schemas.openxmlformats.org/officeDocument/2006/relationships/hyperlink" Target="https://siget.itc-ac.edu.mx/sistema/sections/view_alumn.php?CveAlumno=15750&amp;CvePrograma=MDCCVF-2021" TargetMode="External"/><Relationship Id="rId6" Type="http://schemas.openxmlformats.org/officeDocument/2006/relationships/hyperlink" Target="https://siget.itc-ac.edu.mx/sistema/sections/view_alumn.php?CveAlumno=15757&amp;CvePrograma=MCVT-2021" TargetMode="External"/><Relationship Id="rId11" Type="http://schemas.openxmlformats.org/officeDocument/2006/relationships/hyperlink" Target="https://siget.itc-ac.edu.mx/sistema/sections/view_alumn.php?CveAlumno=16424&amp;CvePrograma=MGP-2022" TargetMode="External"/><Relationship Id="rId5" Type="http://schemas.openxmlformats.org/officeDocument/2006/relationships/hyperlink" Target="https://siget.itc-ac.edu.mx/sistema/sections/view_alumn.php?CveAlumno=16316&amp;CvePrograma=MVIIBN-2022" TargetMode="External"/><Relationship Id="rId10" Type="http://schemas.openxmlformats.org/officeDocument/2006/relationships/hyperlink" Target="https://siget.itc-ac.edu.mx/sistema/sections/view_alumn.php?CveAlumno=15699&amp;CvePrograma=MGP-2022" TargetMode="External"/><Relationship Id="rId4" Type="http://schemas.openxmlformats.org/officeDocument/2006/relationships/hyperlink" Target="https://siget.itc-ac.edu.mx/sistema/sections/view_alumn.php?CveAlumno=16314&amp;CvePrograma=MVIIBN-2022" TargetMode="External"/><Relationship Id="rId9" Type="http://schemas.openxmlformats.org/officeDocument/2006/relationships/hyperlink" Target="https://siget.itc-ac.edu.mx/sistema/sections/view_alumn.php?CveAlumno=15699&amp;CvePrograma=MGP-2022" TargetMode="Externa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2"/>
  <sheetViews>
    <sheetView topLeftCell="G28" workbookViewId="0">
      <selection activeCell="L55" sqref="L55"/>
    </sheetView>
  </sheetViews>
  <sheetFormatPr baseColWidth="10" defaultRowHeight="12.75" x14ac:dyDescent="0.2"/>
  <cols>
    <col min="6" max="6" width="41.140625" customWidth="1"/>
    <col min="8" max="8" width="11.42578125" style="13"/>
    <col min="9" max="9" width="16.42578125" customWidth="1"/>
    <col min="14" max="14" width="12.28515625" bestFit="1" customWidth="1"/>
    <col min="16" max="16" width="32.85546875" customWidth="1"/>
    <col min="19" max="19" width="39" customWidth="1"/>
  </cols>
  <sheetData>
    <row r="1" spans="1:19" s="7" customFormat="1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4" t="s">
        <v>171</v>
      </c>
      <c r="R1" s="14" t="s">
        <v>172</v>
      </c>
      <c r="S1" s="14" t="s">
        <v>173</v>
      </c>
    </row>
    <row r="2" spans="1:19" s="7" customFormat="1" x14ac:dyDescent="0.2">
      <c r="A2" s="8" t="s">
        <v>16</v>
      </c>
      <c r="B2" s="9" t="s">
        <v>17</v>
      </c>
      <c r="C2" s="9" t="s">
        <v>18</v>
      </c>
      <c r="D2" s="9" t="s">
        <v>19</v>
      </c>
      <c r="E2" s="9" t="s">
        <v>20</v>
      </c>
      <c r="F2" s="7" t="s">
        <v>21</v>
      </c>
      <c r="G2" s="10" t="s">
        <v>22</v>
      </c>
      <c r="H2" s="11">
        <v>846</v>
      </c>
      <c r="I2" s="7" t="s">
        <v>18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19</v>
      </c>
      <c r="P2" s="7" t="s">
        <v>28</v>
      </c>
      <c r="Q2" s="7" t="s">
        <v>284</v>
      </c>
      <c r="R2" s="7" t="s">
        <v>270</v>
      </c>
      <c r="S2" s="7" t="s">
        <v>287</v>
      </c>
    </row>
    <row r="3" spans="1:19" s="7" customFormat="1" x14ac:dyDescent="0.2">
      <c r="A3" s="8" t="s">
        <v>29</v>
      </c>
      <c r="B3" s="9" t="s">
        <v>17</v>
      </c>
      <c r="C3" s="9" t="s">
        <v>18</v>
      </c>
      <c r="D3" s="9" t="s">
        <v>19</v>
      </c>
      <c r="E3" s="9" t="s">
        <v>20</v>
      </c>
      <c r="F3" s="7" t="s">
        <v>30</v>
      </c>
      <c r="G3" s="10" t="s">
        <v>22</v>
      </c>
      <c r="H3" s="11">
        <v>3384</v>
      </c>
      <c r="I3" s="7" t="s">
        <v>18</v>
      </c>
      <c r="J3" s="7" t="s">
        <v>23</v>
      </c>
      <c r="K3" s="7" t="s">
        <v>24</v>
      </c>
      <c r="L3" s="7" t="s">
        <v>31</v>
      </c>
      <c r="M3" s="7" t="s">
        <v>26</v>
      </c>
      <c r="N3" s="7" t="s">
        <v>27</v>
      </c>
      <c r="O3" s="7" t="s">
        <v>19</v>
      </c>
      <c r="P3" s="7" t="s">
        <v>28</v>
      </c>
      <c r="Q3" s="7" t="s">
        <v>284</v>
      </c>
      <c r="R3" s="7" t="s">
        <v>270</v>
      </c>
      <c r="S3" s="7" t="s">
        <v>287</v>
      </c>
    </row>
    <row r="4" spans="1:19" s="7" customFormat="1" x14ac:dyDescent="0.2">
      <c r="A4" s="8" t="s">
        <v>32</v>
      </c>
      <c r="B4" s="9" t="s">
        <v>17</v>
      </c>
      <c r="C4" s="9" t="s">
        <v>18</v>
      </c>
      <c r="D4" s="9" t="s">
        <v>19</v>
      </c>
      <c r="E4" s="9" t="s">
        <v>20</v>
      </c>
      <c r="F4" s="7" t="s">
        <v>33</v>
      </c>
      <c r="G4" s="10" t="s">
        <v>22</v>
      </c>
      <c r="H4" s="11">
        <v>4230</v>
      </c>
      <c r="I4" s="7" t="s">
        <v>18</v>
      </c>
      <c r="J4" s="7" t="s">
        <v>23</v>
      </c>
      <c r="K4" s="7" t="s">
        <v>24</v>
      </c>
      <c r="L4" s="7" t="s">
        <v>34</v>
      </c>
      <c r="M4" s="7" t="s">
        <v>26</v>
      </c>
      <c r="N4" s="7" t="s">
        <v>27</v>
      </c>
      <c r="O4" s="7" t="s">
        <v>19</v>
      </c>
      <c r="P4" s="7" t="s">
        <v>35</v>
      </c>
      <c r="Q4" s="7" t="s">
        <v>289</v>
      </c>
      <c r="R4" s="7" t="s">
        <v>270</v>
      </c>
      <c r="S4" s="7" t="s">
        <v>291</v>
      </c>
    </row>
    <row r="5" spans="1:19" s="7" customFormat="1" x14ac:dyDescent="0.2">
      <c r="A5" s="8" t="s">
        <v>36</v>
      </c>
      <c r="B5" s="9" t="s">
        <v>17</v>
      </c>
      <c r="C5" s="9" t="s">
        <v>18</v>
      </c>
      <c r="D5" s="9" t="s">
        <v>37</v>
      </c>
      <c r="E5" s="9" t="s">
        <v>38</v>
      </c>
      <c r="F5" s="7" t="s">
        <v>21</v>
      </c>
      <c r="G5" s="10" t="s">
        <v>22</v>
      </c>
      <c r="H5" s="11">
        <v>846</v>
      </c>
      <c r="I5" s="7" t="s">
        <v>18</v>
      </c>
      <c r="J5" s="7" t="s">
        <v>23</v>
      </c>
      <c r="K5" s="7" t="s">
        <v>24</v>
      </c>
      <c r="L5" s="7" t="s">
        <v>39</v>
      </c>
      <c r="M5" s="7" t="s">
        <v>26</v>
      </c>
      <c r="N5" s="7" t="s">
        <v>27</v>
      </c>
      <c r="O5" s="7" t="s">
        <v>37</v>
      </c>
      <c r="P5" s="7" t="s">
        <v>40</v>
      </c>
      <c r="Q5" s="7" t="s">
        <v>284</v>
      </c>
      <c r="R5" s="7" t="s">
        <v>270</v>
      </c>
      <c r="S5" s="7" t="s">
        <v>286</v>
      </c>
    </row>
    <row r="6" spans="1:19" s="7" customFormat="1" x14ac:dyDescent="0.2">
      <c r="A6" s="8" t="s">
        <v>41</v>
      </c>
      <c r="B6" s="9" t="s">
        <v>17</v>
      </c>
      <c r="C6" s="9" t="s">
        <v>18</v>
      </c>
      <c r="D6" s="9" t="s">
        <v>42</v>
      </c>
      <c r="E6" s="9" t="s">
        <v>38</v>
      </c>
      <c r="F6" s="7" t="s">
        <v>30</v>
      </c>
      <c r="G6" s="10" t="s">
        <v>22</v>
      </c>
      <c r="H6" s="11">
        <v>3384</v>
      </c>
      <c r="I6" s="7" t="s">
        <v>18</v>
      </c>
      <c r="J6" s="7" t="s">
        <v>23</v>
      </c>
      <c r="K6" s="7" t="s">
        <v>24</v>
      </c>
      <c r="L6" s="7" t="s">
        <v>43</v>
      </c>
      <c r="M6" s="7" t="s">
        <v>26</v>
      </c>
      <c r="N6" s="7" t="s">
        <v>27</v>
      </c>
      <c r="O6" s="7" t="s">
        <v>42</v>
      </c>
      <c r="P6" s="7" t="s">
        <v>40</v>
      </c>
      <c r="Q6" s="7" t="s">
        <v>284</v>
      </c>
      <c r="R6" s="7" t="s">
        <v>270</v>
      </c>
      <c r="S6" s="7" t="s">
        <v>286</v>
      </c>
    </row>
    <row r="7" spans="1:19" s="7" customFormat="1" x14ac:dyDescent="0.2">
      <c r="A7" s="8" t="s">
        <v>44</v>
      </c>
      <c r="B7" s="9" t="s">
        <v>17</v>
      </c>
      <c r="C7" s="9" t="s">
        <v>18</v>
      </c>
      <c r="D7" s="9" t="s">
        <v>45</v>
      </c>
      <c r="E7" s="9" t="s">
        <v>38</v>
      </c>
      <c r="F7" s="7" t="s">
        <v>46</v>
      </c>
      <c r="G7" s="10" t="s">
        <v>22</v>
      </c>
      <c r="H7" s="11">
        <v>3825</v>
      </c>
      <c r="I7" s="7" t="s">
        <v>18</v>
      </c>
      <c r="J7" s="7" t="s">
        <v>23</v>
      </c>
      <c r="K7" s="7" t="s">
        <v>24</v>
      </c>
      <c r="L7" s="7" t="s">
        <v>47</v>
      </c>
      <c r="M7" s="7" t="s">
        <v>26</v>
      </c>
      <c r="N7" s="7" t="s">
        <v>27</v>
      </c>
      <c r="O7" s="7" t="s">
        <v>45</v>
      </c>
      <c r="P7" s="7" t="s">
        <v>48</v>
      </c>
      <c r="Q7" s="7" t="s">
        <v>269</v>
      </c>
      <c r="R7" s="7" t="s">
        <v>270</v>
      </c>
      <c r="S7" s="7" t="s">
        <v>272</v>
      </c>
    </row>
    <row r="8" spans="1:19" s="7" customFormat="1" x14ac:dyDescent="0.2">
      <c r="A8" s="8" t="s">
        <v>49</v>
      </c>
      <c r="B8" s="9" t="s">
        <v>17</v>
      </c>
      <c r="C8" s="9" t="s">
        <v>18</v>
      </c>
      <c r="D8" s="9" t="s">
        <v>45</v>
      </c>
      <c r="E8" s="9" t="s">
        <v>38</v>
      </c>
      <c r="F8" s="7" t="s">
        <v>50</v>
      </c>
      <c r="G8" s="10" t="s">
        <v>22</v>
      </c>
      <c r="H8" s="11">
        <v>405</v>
      </c>
      <c r="I8" s="7" t="s">
        <v>18</v>
      </c>
      <c r="J8" s="7" t="s">
        <v>23</v>
      </c>
      <c r="K8" s="7" t="s">
        <v>24</v>
      </c>
      <c r="L8" s="7" t="s">
        <v>51</v>
      </c>
      <c r="M8" s="7" t="s">
        <v>26</v>
      </c>
      <c r="N8" s="7" t="s">
        <v>27</v>
      </c>
      <c r="O8" s="7" t="s">
        <v>45</v>
      </c>
      <c r="P8" s="7" t="s">
        <v>48</v>
      </c>
      <c r="Q8" s="7" t="s">
        <v>269</v>
      </c>
      <c r="R8" s="7" t="s">
        <v>270</v>
      </c>
      <c r="S8" s="7" t="s">
        <v>272</v>
      </c>
    </row>
    <row r="9" spans="1:19" s="7" customFormat="1" x14ac:dyDescent="0.2">
      <c r="A9" s="8" t="s">
        <v>52</v>
      </c>
      <c r="B9" s="9" t="s">
        <v>17</v>
      </c>
      <c r="C9" s="9" t="s">
        <v>18</v>
      </c>
      <c r="D9" s="9" t="s">
        <v>53</v>
      </c>
      <c r="E9" s="9" t="s">
        <v>38</v>
      </c>
      <c r="F9" s="7" t="s">
        <v>54</v>
      </c>
      <c r="G9" s="10" t="s">
        <v>22</v>
      </c>
      <c r="H9" s="11">
        <v>6250</v>
      </c>
      <c r="I9" s="7" t="s">
        <v>18</v>
      </c>
      <c r="J9" s="7" t="s">
        <v>23</v>
      </c>
      <c r="K9" s="7" t="s">
        <v>55</v>
      </c>
      <c r="L9" s="7" t="s">
        <v>56</v>
      </c>
      <c r="M9" s="7" t="s">
        <v>26</v>
      </c>
      <c r="N9" s="7" t="s">
        <v>27</v>
      </c>
      <c r="O9" s="7" t="s">
        <v>53</v>
      </c>
      <c r="P9" s="7" t="s">
        <v>57</v>
      </c>
      <c r="Q9" s="7" t="s">
        <v>278</v>
      </c>
      <c r="R9" s="7" t="s">
        <v>270</v>
      </c>
      <c r="S9" s="7" t="s">
        <v>279</v>
      </c>
    </row>
    <row r="10" spans="1:19" s="7" customFormat="1" x14ac:dyDescent="0.2">
      <c r="A10" s="8" t="s">
        <v>58</v>
      </c>
      <c r="B10" s="9" t="s">
        <v>17</v>
      </c>
      <c r="C10" s="9" t="s">
        <v>18</v>
      </c>
      <c r="D10" s="9" t="s">
        <v>59</v>
      </c>
      <c r="E10" s="9" t="s">
        <v>60</v>
      </c>
      <c r="F10" s="7" t="s">
        <v>61</v>
      </c>
      <c r="G10" s="10" t="s">
        <v>22</v>
      </c>
      <c r="H10" s="11">
        <v>4512</v>
      </c>
      <c r="I10" s="7" t="s">
        <v>18</v>
      </c>
      <c r="J10" s="7" t="s">
        <v>62</v>
      </c>
      <c r="K10" s="7" t="s">
        <v>63</v>
      </c>
      <c r="L10" s="7" t="s">
        <v>64</v>
      </c>
      <c r="M10" s="7" t="s">
        <v>26</v>
      </c>
      <c r="N10" s="7" t="s">
        <v>27</v>
      </c>
      <c r="O10" s="7" t="s">
        <v>59</v>
      </c>
      <c r="P10" s="7" t="s">
        <v>65</v>
      </c>
      <c r="Q10" s="7" t="s">
        <v>295</v>
      </c>
      <c r="R10" s="7" t="s">
        <v>274</v>
      </c>
      <c r="S10" s="7" t="s">
        <v>296</v>
      </c>
    </row>
    <row r="11" spans="1:19" s="7" customFormat="1" x14ac:dyDescent="0.2">
      <c r="A11" s="8" t="s">
        <v>66</v>
      </c>
      <c r="B11" s="9" t="s">
        <v>17</v>
      </c>
      <c r="C11" s="9" t="s">
        <v>18</v>
      </c>
      <c r="D11" s="9" t="s">
        <v>67</v>
      </c>
      <c r="E11" s="9" t="s">
        <v>68</v>
      </c>
      <c r="F11" s="7" t="s">
        <v>69</v>
      </c>
      <c r="G11" s="10" t="s">
        <v>22</v>
      </c>
      <c r="H11" s="11">
        <v>2700</v>
      </c>
      <c r="I11" s="7" t="s">
        <v>18</v>
      </c>
      <c r="J11" s="7" t="s">
        <v>70</v>
      </c>
      <c r="K11" s="7" t="s">
        <v>71</v>
      </c>
      <c r="L11" s="7" t="s">
        <v>72</v>
      </c>
      <c r="M11" s="7" t="s">
        <v>26</v>
      </c>
      <c r="N11" s="7" t="s">
        <v>27</v>
      </c>
      <c r="O11" s="7" t="s">
        <v>67</v>
      </c>
      <c r="P11" s="7" t="s">
        <v>73</v>
      </c>
      <c r="Q11" s="7" t="s">
        <v>280</v>
      </c>
      <c r="R11" s="7" t="s">
        <v>274</v>
      </c>
    </row>
    <row r="12" spans="1:19" s="7" customFormat="1" x14ac:dyDescent="0.2">
      <c r="A12" s="8" t="s">
        <v>74</v>
      </c>
      <c r="B12" s="9" t="s">
        <v>17</v>
      </c>
      <c r="C12" s="9" t="s">
        <v>18</v>
      </c>
      <c r="D12" s="9" t="s">
        <v>75</v>
      </c>
      <c r="E12" s="9" t="s">
        <v>76</v>
      </c>
      <c r="F12" s="7" t="s">
        <v>77</v>
      </c>
      <c r="G12" s="10" t="s">
        <v>22</v>
      </c>
      <c r="H12" s="11">
        <v>6298</v>
      </c>
      <c r="I12" s="7" t="s">
        <v>18</v>
      </c>
      <c r="J12" s="7" t="s">
        <v>23</v>
      </c>
      <c r="K12" s="7" t="s">
        <v>24</v>
      </c>
      <c r="L12" s="7" t="s">
        <v>78</v>
      </c>
      <c r="M12" s="7" t="s">
        <v>26</v>
      </c>
      <c r="N12" s="7" t="s">
        <v>27</v>
      </c>
      <c r="O12" s="7" t="s">
        <v>75</v>
      </c>
      <c r="P12" s="7" t="s">
        <v>79</v>
      </c>
      <c r="Q12" s="7" t="s">
        <v>280</v>
      </c>
      <c r="R12" s="7" t="s">
        <v>274</v>
      </c>
      <c r="S12" s="7" t="s">
        <v>281</v>
      </c>
    </row>
    <row r="13" spans="1:19" s="7" customFormat="1" x14ac:dyDescent="0.2">
      <c r="A13" s="8" t="s">
        <v>80</v>
      </c>
      <c r="B13" s="9" t="s">
        <v>17</v>
      </c>
      <c r="C13" s="9" t="s">
        <v>18</v>
      </c>
      <c r="D13" s="9" t="s">
        <v>81</v>
      </c>
      <c r="E13" s="9" t="s">
        <v>76</v>
      </c>
      <c r="F13" s="7" t="s">
        <v>82</v>
      </c>
      <c r="G13" s="10" t="s">
        <v>22</v>
      </c>
      <c r="H13" s="19">
        <v>1100</v>
      </c>
      <c r="I13" s="7" t="s">
        <v>18</v>
      </c>
      <c r="J13" s="7" t="s">
        <v>23</v>
      </c>
      <c r="K13" s="7" t="s">
        <v>24</v>
      </c>
      <c r="L13" s="7" t="s">
        <v>83</v>
      </c>
      <c r="M13" s="7" t="s">
        <v>26</v>
      </c>
      <c r="N13" s="7" t="s">
        <v>27</v>
      </c>
      <c r="O13" s="7" t="s">
        <v>81</v>
      </c>
      <c r="P13" s="7" t="s">
        <v>84</v>
      </c>
    </row>
    <row r="14" spans="1:19" s="7" customFormat="1" x14ac:dyDescent="0.2">
      <c r="A14" s="8" t="s">
        <v>85</v>
      </c>
      <c r="B14" s="9" t="s">
        <v>17</v>
      </c>
      <c r="C14" s="9" t="s">
        <v>18</v>
      </c>
      <c r="D14" s="9" t="s">
        <v>86</v>
      </c>
      <c r="E14" s="9" t="s">
        <v>76</v>
      </c>
      <c r="F14" s="7" t="s">
        <v>87</v>
      </c>
      <c r="G14" s="10" t="s">
        <v>22</v>
      </c>
      <c r="H14" s="11">
        <v>6016</v>
      </c>
      <c r="I14" s="7" t="s">
        <v>18</v>
      </c>
      <c r="J14" s="7" t="s">
        <v>23</v>
      </c>
      <c r="K14" s="7" t="s">
        <v>24</v>
      </c>
      <c r="L14" s="7" t="s">
        <v>88</v>
      </c>
      <c r="M14" s="7" t="s">
        <v>26</v>
      </c>
      <c r="N14" s="7" t="s">
        <v>27</v>
      </c>
      <c r="O14" s="7" t="s">
        <v>86</v>
      </c>
      <c r="P14" s="7" t="s">
        <v>89</v>
      </c>
      <c r="Q14" s="7" t="s">
        <v>269</v>
      </c>
      <c r="R14" s="7" t="s">
        <v>270</v>
      </c>
      <c r="S14" s="7" t="s">
        <v>271</v>
      </c>
    </row>
    <row r="15" spans="1:19" s="7" customFormat="1" x14ac:dyDescent="0.2">
      <c r="A15" s="8" t="s">
        <v>90</v>
      </c>
      <c r="B15" s="9" t="s">
        <v>17</v>
      </c>
      <c r="C15" s="9" t="s">
        <v>18</v>
      </c>
      <c r="D15" s="9" t="s">
        <v>91</v>
      </c>
      <c r="E15" s="9" t="s">
        <v>76</v>
      </c>
      <c r="F15" s="7" t="s">
        <v>61</v>
      </c>
      <c r="G15" s="10" t="s">
        <v>22</v>
      </c>
      <c r="H15" s="11">
        <v>4512</v>
      </c>
      <c r="I15" s="7" t="s">
        <v>18</v>
      </c>
      <c r="J15" s="7" t="s">
        <v>23</v>
      </c>
      <c r="K15" s="7" t="s">
        <v>24</v>
      </c>
      <c r="L15" s="7" t="s">
        <v>92</v>
      </c>
      <c r="M15" s="7" t="s">
        <v>26</v>
      </c>
      <c r="N15" s="7" t="s">
        <v>27</v>
      </c>
      <c r="O15" s="7" t="s">
        <v>91</v>
      </c>
      <c r="P15" s="7" t="s">
        <v>93</v>
      </c>
      <c r="Q15" s="7" t="s">
        <v>295</v>
      </c>
      <c r="R15" s="7" t="s">
        <v>274</v>
      </c>
      <c r="S15" s="7" t="s">
        <v>297</v>
      </c>
    </row>
    <row r="16" spans="1:19" s="7" customFormat="1" x14ac:dyDescent="0.2">
      <c r="A16" s="8" t="s">
        <v>94</v>
      </c>
      <c r="B16" s="9" t="s">
        <v>17</v>
      </c>
      <c r="C16" s="9" t="s">
        <v>18</v>
      </c>
      <c r="D16" s="9" t="s">
        <v>59</v>
      </c>
      <c r="E16" s="9" t="s">
        <v>95</v>
      </c>
      <c r="F16" s="7" t="s">
        <v>54</v>
      </c>
      <c r="G16" s="10" t="s">
        <v>22</v>
      </c>
      <c r="H16" s="11">
        <v>6250</v>
      </c>
      <c r="I16" s="7" t="s">
        <v>18</v>
      </c>
      <c r="J16" s="7" t="s">
        <v>96</v>
      </c>
      <c r="K16" s="7" t="s">
        <v>97</v>
      </c>
      <c r="L16" s="7" t="s">
        <v>98</v>
      </c>
      <c r="M16" s="7" t="s">
        <v>26</v>
      </c>
      <c r="N16" s="7" t="s">
        <v>27</v>
      </c>
      <c r="O16" s="7" t="s">
        <v>59</v>
      </c>
      <c r="P16" s="7" t="s">
        <v>99</v>
      </c>
      <c r="Q16" s="7" t="s">
        <v>301</v>
      </c>
      <c r="R16" s="7" t="s">
        <v>270</v>
      </c>
      <c r="S16" s="7" t="s">
        <v>304</v>
      </c>
    </row>
    <row r="17" spans="1:19" s="7" customFormat="1" x14ac:dyDescent="0.2">
      <c r="A17" s="8" t="s">
        <v>100</v>
      </c>
      <c r="B17" s="9" t="s">
        <v>17</v>
      </c>
      <c r="C17" s="9" t="s">
        <v>18</v>
      </c>
      <c r="D17" s="9" t="s">
        <v>101</v>
      </c>
      <c r="E17" s="9" t="s">
        <v>102</v>
      </c>
      <c r="F17" s="7" t="s">
        <v>82</v>
      </c>
      <c r="G17" s="10" t="s">
        <v>22</v>
      </c>
      <c r="H17" s="19">
        <v>1100</v>
      </c>
      <c r="I17" s="7" t="s">
        <v>18</v>
      </c>
      <c r="J17" s="7" t="s">
        <v>23</v>
      </c>
      <c r="K17" s="7" t="s">
        <v>71</v>
      </c>
      <c r="L17" s="7" t="s">
        <v>103</v>
      </c>
      <c r="M17" s="7" t="s">
        <v>26</v>
      </c>
      <c r="N17" s="7" t="s">
        <v>27</v>
      </c>
      <c r="O17" s="7" t="s">
        <v>101</v>
      </c>
      <c r="P17" s="7" t="s">
        <v>104</v>
      </c>
    </row>
    <row r="18" spans="1:19" s="7" customFormat="1" x14ac:dyDescent="0.2">
      <c r="A18" s="8" t="s">
        <v>105</v>
      </c>
      <c r="B18" s="9" t="s">
        <v>17</v>
      </c>
      <c r="C18" s="9" t="s">
        <v>18</v>
      </c>
      <c r="D18" s="9" t="s">
        <v>106</v>
      </c>
      <c r="E18" s="9" t="s">
        <v>102</v>
      </c>
      <c r="F18" s="7" t="s">
        <v>107</v>
      </c>
      <c r="G18" s="10" t="s">
        <v>108</v>
      </c>
      <c r="H18" s="11">
        <v>768.75</v>
      </c>
      <c r="I18" s="7" t="s">
        <v>18</v>
      </c>
      <c r="J18" s="7" t="s">
        <v>23</v>
      </c>
      <c r="K18" s="7" t="s">
        <v>24</v>
      </c>
      <c r="L18" s="7" t="s">
        <v>109</v>
      </c>
      <c r="M18" s="7" t="s">
        <v>26</v>
      </c>
      <c r="N18" s="7" t="s">
        <v>27</v>
      </c>
      <c r="O18" s="7" t="s">
        <v>106</v>
      </c>
      <c r="P18" s="7" t="s">
        <v>110</v>
      </c>
      <c r="Q18" s="7" t="s">
        <v>282</v>
      </c>
      <c r="R18" s="7" t="s">
        <v>275</v>
      </c>
      <c r="S18" s="7" t="s">
        <v>283</v>
      </c>
    </row>
    <row r="19" spans="1:19" s="7" customFormat="1" x14ac:dyDescent="0.2">
      <c r="A19" s="8" t="s">
        <v>111</v>
      </c>
      <c r="B19" s="9" t="s">
        <v>17</v>
      </c>
      <c r="C19" s="9" t="s">
        <v>18</v>
      </c>
      <c r="D19" s="9" t="s">
        <v>112</v>
      </c>
      <c r="E19" s="9" t="s">
        <v>102</v>
      </c>
      <c r="F19" s="7" t="s">
        <v>113</v>
      </c>
      <c r="G19" s="10" t="s">
        <v>114</v>
      </c>
      <c r="H19" s="11">
        <v>4356.25</v>
      </c>
      <c r="I19" s="7" t="s">
        <v>18</v>
      </c>
      <c r="J19" s="7" t="s">
        <v>23</v>
      </c>
      <c r="K19" s="7" t="s">
        <v>24</v>
      </c>
      <c r="L19" s="7" t="s">
        <v>115</v>
      </c>
      <c r="M19" s="7" t="s">
        <v>26</v>
      </c>
      <c r="N19" s="7" t="s">
        <v>27</v>
      </c>
      <c r="O19" s="7" t="s">
        <v>112</v>
      </c>
      <c r="P19" s="7" t="s">
        <v>110</v>
      </c>
      <c r="Q19" s="7" t="s">
        <v>282</v>
      </c>
      <c r="R19" s="7" t="s">
        <v>275</v>
      </c>
      <c r="S19" s="7" t="s">
        <v>283</v>
      </c>
    </row>
    <row r="20" spans="1:19" s="7" customFormat="1" x14ac:dyDescent="0.2">
      <c r="A20" s="8" t="s">
        <v>116</v>
      </c>
      <c r="B20" s="9" t="s">
        <v>17</v>
      </c>
      <c r="C20" s="9" t="s">
        <v>18</v>
      </c>
      <c r="D20" s="9" t="s">
        <v>117</v>
      </c>
      <c r="E20" s="9" t="s">
        <v>102</v>
      </c>
      <c r="F20" s="7" t="s">
        <v>118</v>
      </c>
      <c r="G20" s="10" t="s">
        <v>22</v>
      </c>
      <c r="H20" s="19">
        <v>590</v>
      </c>
      <c r="I20" s="7" t="s">
        <v>18</v>
      </c>
      <c r="J20" s="7" t="s">
        <v>23</v>
      </c>
      <c r="K20" s="7" t="s">
        <v>24</v>
      </c>
      <c r="L20" s="7" t="s">
        <v>119</v>
      </c>
      <c r="M20" s="7" t="s">
        <v>26</v>
      </c>
      <c r="N20" s="7" t="s">
        <v>27</v>
      </c>
      <c r="O20" s="7" t="s">
        <v>117</v>
      </c>
      <c r="P20" s="7" t="s">
        <v>120</v>
      </c>
    </row>
    <row r="21" spans="1:19" s="7" customFormat="1" x14ac:dyDescent="0.2">
      <c r="A21" s="8" t="s">
        <v>121</v>
      </c>
      <c r="B21" s="9" t="s">
        <v>17</v>
      </c>
      <c r="C21" s="9" t="s">
        <v>18</v>
      </c>
      <c r="D21" s="9" t="s">
        <v>122</v>
      </c>
      <c r="E21" s="9" t="s">
        <v>123</v>
      </c>
      <c r="F21" s="7" t="s">
        <v>124</v>
      </c>
      <c r="G21" s="10" t="s">
        <v>125</v>
      </c>
      <c r="H21" s="11">
        <v>4717.5</v>
      </c>
      <c r="I21" s="7" t="s">
        <v>18</v>
      </c>
      <c r="J21" s="7" t="s">
        <v>23</v>
      </c>
      <c r="K21" s="7" t="s">
        <v>24</v>
      </c>
      <c r="L21" s="7" t="s">
        <v>126</v>
      </c>
      <c r="M21" s="7" t="s">
        <v>26</v>
      </c>
      <c r="N21" s="7" t="s">
        <v>27</v>
      </c>
      <c r="O21" s="7" t="s">
        <v>122</v>
      </c>
      <c r="P21" s="7" t="s">
        <v>127</v>
      </c>
      <c r="Q21" s="7" t="s">
        <v>292</v>
      </c>
      <c r="R21" s="7" t="s">
        <v>270</v>
      </c>
      <c r="S21" s="7" t="s">
        <v>293</v>
      </c>
    </row>
    <row r="22" spans="1:19" s="7" customFormat="1" x14ac:dyDescent="0.2">
      <c r="A22" s="8" t="s">
        <v>128</v>
      </c>
      <c r="B22" s="9" t="s">
        <v>17</v>
      </c>
      <c r="C22" s="9" t="s">
        <v>18</v>
      </c>
      <c r="D22" s="9" t="s">
        <v>129</v>
      </c>
      <c r="E22" s="9" t="s">
        <v>130</v>
      </c>
      <c r="F22" s="7">
        <v>4375</v>
      </c>
      <c r="G22" s="10" t="s">
        <v>22</v>
      </c>
      <c r="H22" s="11">
        <v>4375</v>
      </c>
      <c r="I22" s="7" t="s">
        <v>18</v>
      </c>
      <c r="J22" s="7" t="s">
        <v>23</v>
      </c>
      <c r="K22" s="7" t="s">
        <v>24</v>
      </c>
      <c r="L22" s="7" t="s">
        <v>131</v>
      </c>
      <c r="M22" s="7" t="s">
        <v>26</v>
      </c>
      <c r="N22" s="7" t="s">
        <v>27</v>
      </c>
      <c r="O22" s="7" t="s">
        <v>129</v>
      </c>
      <c r="P22" s="7" t="s">
        <v>132</v>
      </c>
      <c r="Q22" s="7" t="s">
        <v>301</v>
      </c>
      <c r="R22" s="7" t="s">
        <v>270</v>
      </c>
      <c r="S22" s="7" t="s">
        <v>306</v>
      </c>
    </row>
    <row r="23" spans="1:19" s="7" customFormat="1" x14ac:dyDescent="0.2">
      <c r="A23" s="8" t="s">
        <v>133</v>
      </c>
      <c r="B23" s="9" t="s">
        <v>17</v>
      </c>
      <c r="C23" s="9" t="s">
        <v>18</v>
      </c>
      <c r="D23" s="9" t="s">
        <v>134</v>
      </c>
      <c r="E23" s="9" t="s">
        <v>135</v>
      </c>
      <c r="F23" s="7" t="s">
        <v>136</v>
      </c>
      <c r="G23" s="10" t="s">
        <v>125</v>
      </c>
      <c r="H23" s="11">
        <v>6592.5</v>
      </c>
      <c r="I23" s="7" t="s">
        <v>18</v>
      </c>
      <c r="J23" s="7" t="s">
        <v>23</v>
      </c>
      <c r="K23" s="7" t="s">
        <v>24</v>
      </c>
      <c r="L23" s="7" t="s">
        <v>137</v>
      </c>
      <c r="M23" s="7" t="s">
        <v>26</v>
      </c>
      <c r="N23" s="7" t="s">
        <v>27</v>
      </c>
      <c r="O23" s="7" t="s">
        <v>134</v>
      </c>
      <c r="P23" s="7" t="s">
        <v>138</v>
      </c>
      <c r="Q23" s="7" t="s">
        <v>301</v>
      </c>
      <c r="R23" s="7" t="s">
        <v>270</v>
      </c>
      <c r="S23" s="7" t="s">
        <v>307</v>
      </c>
    </row>
    <row r="24" spans="1:19" s="7" customFormat="1" x14ac:dyDescent="0.2">
      <c r="A24" s="8" t="s">
        <v>139</v>
      </c>
      <c r="B24" s="9" t="s">
        <v>17</v>
      </c>
      <c r="C24" s="9" t="s">
        <v>18</v>
      </c>
      <c r="D24" s="9" t="s">
        <v>59</v>
      </c>
      <c r="E24" s="9" t="s">
        <v>140</v>
      </c>
      <c r="F24" s="7" t="s">
        <v>141</v>
      </c>
      <c r="G24" s="10" t="s">
        <v>22</v>
      </c>
      <c r="H24" s="11">
        <v>6400</v>
      </c>
      <c r="I24" s="7" t="s">
        <v>18</v>
      </c>
      <c r="J24" s="7" t="s">
        <v>142</v>
      </c>
      <c r="K24" s="7" t="s">
        <v>97</v>
      </c>
      <c r="L24" s="7" t="s">
        <v>143</v>
      </c>
      <c r="M24" s="7" t="s">
        <v>26</v>
      </c>
      <c r="N24" s="7" t="s">
        <v>27</v>
      </c>
      <c r="O24" s="7" t="s">
        <v>59</v>
      </c>
      <c r="P24" s="7" t="s">
        <v>144</v>
      </c>
      <c r="Q24" s="7" t="s">
        <v>298</v>
      </c>
      <c r="R24" s="7" t="s">
        <v>299</v>
      </c>
      <c r="S24" s="7" t="s">
        <v>300</v>
      </c>
    </row>
    <row r="25" spans="1:19" s="7" customFormat="1" x14ac:dyDescent="0.2">
      <c r="A25" s="8" t="s">
        <v>145</v>
      </c>
      <c r="B25" s="9" t="s">
        <v>17</v>
      </c>
      <c r="C25" s="9" t="s">
        <v>18</v>
      </c>
      <c r="D25" s="9" t="s">
        <v>146</v>
      </c>
      <c r="E25" s="9" t="s">
        <v>147</v>
      </c>
      <c r="F25" s="7" t="s">
        <v>148</v>
      </c>
      <c r="G25" s="10" t="s">
        <v>22</v>
      </c>
      <c r="H25" s="11">
        <v>2555</v>
      </c>
      <c r="I25" s="7" t="s">
        <v>18</v>
      </c>
      <c r="J25" s="7" t="s">
        <v>23</v>
      </c>
      <c r="K25" s="7" t="s">
        <v>24</v>
      </c>
      <c r="L25" s="7" t="s">
        <v>149</v>
      </c>
      <c r="M25" s="7" t="s">
        <v>26</v>
      </c>
      <c r="N25" s="7" t="s">
        <v>27</v>
      </c>
      <c r="O25" s="7" t="s">
        <v>146</v>
      </c>
      <c r="P25" s="7" t="s">
        <v>150</v>
      </c>
      <c r="Q25" s="7" t="s">
        <v>269</v>
      </c>
      <c r="R25" s="7" t="s">
        <v>276</v>
      </c>
      <c r="S25" s="7" t="s">
        <v>277</v>
      </c>
    </row>
    <row r="26" spans="1:19" s="7" customFormat="1" x14ac:dyDescent="0.2">
      <c r="A26" s="8" t="s">
        <v>151</v>
      </c>
      <c r="B26" s="9" t="s">
        <v>17</v>
      </c>
      <c r="C26" s="9" t="s">
        <v>18</v>
      </c>
      <c r="D26" s="9" t="s">
        <v>152</v>
      </c>
      <c r="E26" s="9" t="s">
        <v>147</v>
      </c>
      <c r="F26" s="7" t="s">
        <v>148</v>
      </c>
      <c r="G26" s="10" t="s">
        <v>22</v>
      </c>
      <c r="H26" s="11">
        <v>2555</v>
      </c>
      <c r="I26" s="7" t="s">
        <v>18</v>
      </c>
      <c r="J26" s="7" t="s">
        <v>23</v>
      </c>
      <c r="K26" s="7" t="s">
        <v>24</v>
      </c>
      <c r="L26" s="7" t="s">
        <v>153</v>
      </c>
      <c r="M26" s="7" t="s">
        <v>26</v>
      </c>
      <c r="N26" s="7" t="s">
        <v>27</v>
      </c>
      <c r="O26" s="7" t="s">
        <v>152</v>
      </c>
      <c r="P26" s="7" t="s">
        <v>154</v>
      </c>
      <c r="Q26" s="7" t="s">
        <v>269</v>
      </c>
      <c r="R26" s="7" t="s">
        <v>275</v>
      </c>
      <c r="S26" s="7" t="s">
        <v>277</v>
      </c>
    </row>
    <row r="27" spans="1:19" s="7" customFormat="1" x14ac:dyDescent="0.2">
      <c r="A27" s="8" t="s">
        <v>155</v>
      </c>
      <c r="B27" s="9" t="s">
        <v>17</v>
      </c>
      <c r="C27" s="9" t="s">
        <v>18</v>
      </c>
      <c r="D27" s="9" t="s">
        <v>156</v>
      </c>
      <c r="E27" s="9" t="s">
        <v>147</v>
      </c>
      <c r="F27" s="7" t="s">
        <v>148</v>
      </c>
      <c r="G27" s="10" t="s">
        <v>22</v>
      </c>
      <c r="H27" s="11">
        <v>2555</v>
      </c>
      <c r="I27" s="7" t="s">
        <v>18</v>
      </c>
      <c r="J27" s="7" t="s">
        <v>23</v>
      </c>
      <c r="K27" s="7" t="s">
        <v>24</v>
      </c>
      <c r="L27" s="7" t="s">
        <v>157</v>
      </c>
      <c r="M27" s="7" t="s">
        <v>26</v>
      </c>
      <c r="N27" s="7" t="s">
        <v>27</v>
      </c>
      <c r="O27" s="7" t="s">
        <v>156</v>
      </c>
      <c r="P27" s="7" t="s">
        <v>158</v>
      </c>
      <c r="Q27" s="7" t="s">
        <v>269</v>
      </c>
      <c r="R27" s="7" t="s">
        <v>270</v>
      </c>
      <c r="S27" s="7" t="s">
        <v>277</v>
      </c>
    </row>
    <row r="28" spans="1:19" s="7" customFormat="1" x14ac:dyDescent="0.2">
      <c r="A28" s="8" t="s">
        <v>159</v>
      </c>
      <c r="B28" s="9" t="s">
        <v>17</v>
      </c>
      <c r="C28" s="9" t="s">
        <v>18</v>
      </c>
      <c r="D28" s="9" t="s">
        <v>160</v>
      </c>
      <c r="E28" s="9" t="s">
        <v>147</v>
      </c>
      <c r="F28" s="7" t="s">
        <v>148</v>
      </c>
      <c r="G28" s="10" t="s">
        <v>22</v>
      </c>
      <c r="H28" s="11">
        <v>2555</v>
      </c>
      <c r="I28" s="7" t="s">
        <v>18</v>
      </c>
      <c r="J28" s="7" t="s">
        <v>23</v>
      </c>
      <c r="K28" s="7" t="s">
        <v>24</v>
      </c>
      <c r="L28" s="7" t="s">
        <v>161</v>
      </c>
      <c r="M28" s="7" t="s">
        <v>26</v>
      </c>
      <c r="N28" s="7" t="s">
        <v>27</v>
      </c>
      <c r="O28" s="7" t="s">
        <v>160</v>
      </c>
      <c r="P28" s="7" t="s">
        <v>162</v>
      </c>
      <c r="Q28" s="7" t="s">
        <v>269</v>
      </c>
      <c r="R28" s="7" t="s">
        <v>276</v>
      </c>
      <c r="S28" s="7" t="s">
        <v>273</v>
      </c>
    </row>
    <row r="29" spans="1:19" s="7" customFormat="1" x14ac:dyDescent="0.2">
      <c r="A29" s="8" t="s">
        <v>163</v>
      </c>
      <c r="B29" s="9" t="s">
        <v>17</v>
      </c>
      <c r="C29" s="9" t="s">
        <v>18</v>
      </c>
      <c r="D29" s="9" t="s">
        <v>164</v>
      </c>
      <c r="E29" s="9" t="s">
        <v>147</v>
      </c>
      <c r="F29" s="7" t="s">
        <v>148</v>
      </c>
      <c r="G29" s="10" t="s">
        <v>22</v>
      </c>
      <c r="H29" s="11">
        <v>2555</v>
      </c>
      <c r="I29" s="7" t="s">
        <v>18</v>
      </c>
      <c r="J29" s="7" t="s">
        <v>23</v>
      </c>
      <c r="K29" s="7" t="s">
        <v>24</v>
      </c>
      <c r="L29" s="7" t="s">
        <v>165</v>
      </c>
      <c r="M29" s="7" t="s">
        <v>26</v>
      </c>
      <c r="N29" s="7" t="s">
        <v>27</v>
      </c>
      <c r="O29" s="7" t="s">
        <v>164</v>
      </c>
      <c r="P29" s="7" t="s">
        <v>166</v>
      </c>
      <c r="Q29" s="7" t="s">
        <v>269</v>
      </c>
      <c r="R29" s="7" t="s">
        <v>275</v>
      </c>
      <c r="S29" s="7" t="s">
        <v>273</v>
      </c>
    </row>
    <row r="30" spans="1:19" s="7" customFormat="1" x14ac:dyDescent="0.2">
      <c r="A30" s="8" t="s">
        <v>167</v>
      </c>
      <c r="B30" s="9" t="s">
        <v>17</v>
      </c>
      <c r="C30" s="9" t="s">
        <v>18</v>
      </c>
      <c r="D30" s="9" t="s">
        <v>168</v>
      </c>
      <c r="E30" s="9" t="s">
        <v>147</v>
      </c>
      <c r="F30" s="7" t="s">
        <v>148</v>
      </c>
      <c r="G30" s="10" t="s">
        <v>22</v>
      </c>
      <c r="H30" s="11">
        <v>2555</v>
      </c>
      <c r="I30" s="7" t="s">
        <v>18</v>
      </c>
      <c r="J30" s="7" t="s">
        <v>23</v>
      </c>
      <c r="K30" s="7" t="s">
        <v>24</v>
      </c>
      <c r="L30" s="7" t="s">
        <v>169</v>
      </c>
      <c r="M30" s="7" t="s">
        <v>26</v>
      </c>
      <c r="N30" s="7" t="s">
        <v>27</v>
      </c>
      <c r="O30" s="7" t="s">
        <v>168</v>
      </c>
      <c r="P30" s="7" t="s">
        <v>170</v>
      </c>
      <c r="Q30" s="7" t="s">
        <v>269</v>
      </c>
      <c r="R30" s="7" t="s">
        <v>274</v>
      </c>
      <c r="S30" s="7" t="s">
        <v>273</v>
      </c>
    </row>
    <row r="32" spans="1:19" x14ac:dyDescent="0.2">
      <c r="H32" s="12">
        <f>SUM(H2:H31)</f>
        <v>98788</v>
      </c>
    </row>
    <row r="33" spans="1:19" x14ac:dyDescent="0.2">
      <c r="H33" s="13">
        <f>H32-H13-H17-H20</f>
        <v>95998</v>
      </c>
    </row>
    <row r="36" spans="1:19" x14ac:dyDescent="0.2">
      <c r="B36" s="15" t="s">
        <v>174</v>
      </c>
    </row>
    <row r="37" spans="1:19" x14ac:dyDescent="0.2">
      <c r="A37" t="s">
        <v>175</v>
      </c>
      <c r="B37" t="s">
        <v>176</v>
      </c>
      <c r="C37" t="s">
        <v>177</v>
      </c>
      <c r="D37" t="s">
        <v>178</v>
      </c>
      <c r="E37" t="s">
        <v>179</v>
      </c>
      <c r="F37" t="s">
        <v>180</v>
      </c>
      <c r="G37" t="s">
        <v>181</v>
      </c>
      <c r="H37" t="s">
        <v>182</v>
      </c>
      <c r="I37" t="s">
        <v>183</v>
      </c>
      <c r="J37" t="s">
        <v>184</v>
      </c>
      <c r="K37" t="s">
        <v>185</v>
      </c>
      <c r="L37" t="s">
        <v>186</v>
      </c>
      <c r="M37" t="s">
        <v>187</v>
      </c>
      <c r="N37" t="s">
        <v>188</v>
      </c>
      <c r="O37" t="s">
        <v>189</v>
      </c>
      <c r="Q37" s="14" t="s">
        <v>171</v>
      </c>
      <c r="R37" s="14" t="s">
        <v>172</v>
      </c>
      <c r="S37" s="14" t="s">
        <v>173</v>
      </c>
    </row>
    <row r="38" spans="1:19" ht="15" x14ac:dyDescent="0.25">
      <c r="A38">
        <v>44920</v>
      </c>
      <c r="B38">
        <v>291487</v>
      </c>
      <c r="C38" t="s">
        <v>195</v>
      </c>
      <c r="D38" t="s">
        <v>196</v>
      </c>
      <c r="E38" t="s">
        <v>197</v>
      </c>
      <c r="F38" s="16" t="s">
        <v>198</v>
      </c>
      <c r="G38" t="s">
        <v>199</v>
      </c>
      <c r="H38" t="s">
        <v>200</v>
      </c>
      <c r="I38" t="s">
        <v>201</v>
      </c>
      <c r="J38" t="s">
        <v>202</v>
      </c>
      <c r="K38" t="s">
        <v>193</v>
      </c>
      <c r="L38" t="s">
        <v>203</v>
      </c>
      <c r="M38">
        <v>0</v>
      </c>
      <c r="N38" s="18" t="s">
        <v>203</v>
      </c>
      <c r="O38">
        <v>0</v>
      </c>
      <c r="Q38" s="7" t="s">
        <v>308</v>
      </c>
      <c r="R38" s="7" t="s">
        <v>274</v>
      </c>
      <c r="S38" t="s">
        <v>310</v>
      </c>
    </row>
    <row r="39" spans="1:19" ht="15" x14ac:dyDescent="0.25">
      <c r="A39">
        <v>46236</v>
      </c>
      <c r="B39">
        <v>273240</v>
      </c>
      <c r="C39" t="s">
        <v>211</v>
      </c>
      <c r="D39" t="s">
        <v>212</v>
      </c>
      <c r="E39" t="s">
        <v>213</v>
      </c>
      <c r="F39" s="16" t="s">
        <v>214</v>
      </c>
      <c r="G39" t="s">
        <v>215</v>
      </c>
      <c r="H39" t="s">
        <v>191</v>
      </c>
      <c r="I39" t="s">
        <v>206</v>
      </c>
      <c r="J39" t="s">
        <v>192</v>
      </c>
      <c r="K39" t="s">
        <v>209</v>
      </c>
      <c r="L39" t="s">
        <v>216</v>
      </c>
      <c r="M39">
        <v>342.5</v>
      </c>
      <c r="N39" s="17" t="s">
        <v>216</v>
      </c>
      <c r="O39" t="s">
        <v>217</v>
      </c>
      <c r="Q39" s="7" t="s">
        <v>301</v>
      </c>
      <c r="R39" s="7" t="s">
        <v>270</v>
      </c>
      <c r="S39" s="7" t="s">
        <v>306</v>
      </c>
    </row>
    <row r="40" spans="1:19" ht="15" x14ac:dyDescent="0.25">
      <c r="A40">
        <v>44071</v>
      </c>
      <c r="B40">
        <v>273235</v>
      </c>
      <c r="C40" t="s">
        <v>218</v>
      </c>
      <c r="D40" t="s">
        <v>219</v>
      </c>
      <c r="E40" t="s">
        <v>220</v>
      </c>
      <c r="F40" s="16" t="s">
        <v>221</v>
      </c>
      <c r="G40" t="s">
        <v>222</v>
      </c>
      <c r="H40" t="s">
        <v>191</v>
      </c>
      <c r="I40" t="s">
        <v>201</v>
      </c>
      <c r="J40" t="s">
        <v>202</v>
      </c>
      <c r="K40" t="s">
        <v>209</v>
      </c>
      <c r="L40" t="s">
        <v>210</v>
      </c>
      <c r="M40">
        <v>0</v>
      </c>
      <c r="N40" s="18" t="s">
        <v>210</v>
      </c>
      <c r="O40">
        <v>0</v>
      </c>
      <c r="Q40" s="7" t="s">
        <v>301</v>
      </c>
      <c r="R40" s="7" t="s">
        <v>270</v>
      </c>
      <c r="S40" t="s">
        <v>305</v>
      </c>
    </row>
    <row r="41" spans="1:19" ht="15" x14ac:dyDescent="0.25">
      <c r="A41">
        <v>44969</v>
      </c>
      <c r="B41">
        <v>273231</v>
      </c>
      <c r="C41" t="s">
        <v>223</v>
      </c>
      <c r="D41" t="s">
        <v>224</v>
      </c>
      <c r="E41" t="s">
        <v>208</v>
      </c>
      <c r="F41" s="16" t="s">
        <v>225</v>
      </c>
      <c r="G41" t="s">
        <v>226</v>
      </c>
      <c r="H41" t="s">
        <v>191</v>
      </c>
      <c r="I41" t="s">
        <v>201</v>
      </c>
      <c r="J41" t="s">
        <v>202</v>
      </c>
      <c r="K41" t="s">
        <v>209</v>
      </c>
      <c r="L41" t="s">
        <v>210</v>
      </c>
      <c r="M41">
        <v>0</v>
      </c>
      <c r="N41" s="18" t="s">
        <v>210</v>
      </c>
      <c r="O41">
        <v>0</v>
      </c>
      <c r="Q41" s="7" t="s">
        <v>301</v>
      </c>
      <c r="R41" s="7" t="s">
        <v>270</v>
      </c>
      <c r="S41" t="s">
        <v>303</v>
      </c>
    </row>
    <row r="42" spans="1:19" ht="15" x14ac:dyDescent="0.25">
      <c r="A42">
        <v>45567</v>
      </c>
      <c r="B42">
        <v>273224</v>
      </c>
      <c r="C42" t="s">
        <v>227</v>
      </c>
      <c r="D42" t="s">
        <v>228</v>
      </c>
      <c r="E42" t="s">
        <v>204</v>
      </c>
      <c r="F42" s="16" t="s">
        <v>229</v>
      </c>
      <c r="G42" t="s">
        <v>230</v>
      </c>
      <c r="H42" t="s">
        <v>191</v>
      </c>
      <c r="I42" t="s">
        <v>201</v>
      </c>
      <c r="J42" t="s">
        <v>202</v>
      </c>
      <c r="K42" t="s">
        <v>209</v>
      </c>
      <c r="L42" t="s">
        <v>216</v>
      </c>
      <c r="M42">
        <v>342.5</v>
      </c>
      <c r="N42" s="18" t="s">
        <v>231</v>
      </c>
      <c r="O42">
        <v>0</v>
      </c>
      <c r="Q42" s="7" t="s">
        <v>301</v>
      </c>
      <c r="R42" s="7" t="s">
        <v>270</v>
      </c>
      <c r="S42" t="s">
        <v>302</v>
      </c>
    </row>
    <row r="43" spans="1:19" ht="15" x14ac:dyDescent="0.25">
      <c r="A43">
        <v>47570</v>
      </c>
      <c r="B43">
        <v>266855</v>
      </c>
      <c r="C43" t="s">
        <v>236</v>
      </c>
      <c r="D43" t="s">
        <v>237</v>
      </c>
      <c r="E43" t="s">
        <v>238</v>
      </c>
      <c r="F43" s="16" t="s">
        <v>239</v>
      </c>
      <c r="G43" t="s">
        <v>240</v>
      </c>
      <c r="H43" t="s">
        <v>241</v>
      </c>
      <c r="I43" t="s">
        <v>201</v>
      </c>
      <c r="J43" t="s">
        <v>202</v>
      </c>
      <c r="K43" t="s">
        <v>193</v>
      </c>
      <c r="L43" t="s">
        <v>234</v>
      </c>
      <c r="M43">
        <v>305</v>
      </c>
      <c r="N43" s="18" t="s">
        <v>242</v>
      </c>
      <c r="O43">
        <v>0</v>
      </c>
      <c r="Q43" t="s">
        <v>284</v>
      </c>
      <c r="R43" t="s">
        <v>274</v>
      </c>
      <c r="S43" t="s">
        <v>285</v>
      </c>
    </row>
    <row r="44" spans="1:19" ht="15" x14ac:dyDescent="0.25">
      <c r="A44">
        <v>47521</v>
      </c>
      <c r="B44">
        <v>266843</v>
      </c>
      <c r="C44" t="s">
        <v>243</v>
      </c>
      <c r="D44" t="s">
        <v>244</v>
      </c>
      <c r="E44" t="s">
        <v>190</v>
      </c>
      <c r="F44" s="16" t="s">
        <v>245</v>
      </c>
      <c r="G44" t="s">
        <v>246</v>
      </c>
      <c r="H44" t="s">
        <v>241</v>
      </c>
      <c r="I44" t="s">
        <v>201</v>
      </c>
      <c r="J44" t="s">
        <v>202</v>
      </c>
      <c r="K44" t="s">
        <v>193</v>
      </c>
      <c r="L44" t="s">
        <v>247</v>
      </c>
      <c r="M44">
        <v>305</v>
      </c>
      <c r="N44" s="18" t="s">
        <v>248</v>
      </c>
      <c r="O44">
        <v>0</v>
      </c>
      <c r="Q44" t="s">
        <v>284</v>
      </c>
      <c r="R44" t="s">
        <v>274</v>
      </c>
      <c r="S44" t="s">
        <v>288</v>
      </c>
    </row>
    <row r="45" spans="1:19" ht="15" x14ac:dyDescent="0.25">
      <c r="A45">
        <v>45514</v>
      </c>
      <c r="B45">
        <v>266842</v>
      </c>
      <c r="C45" t="s">
        <v>249</v>
      </c>
      <c r="D45" t="s">
        <v>250</v>
      </c>
      <c r="E45" t="s">
        <v>251</v>
      </c>
      <c r="F45" s="16" t="s">
        <v>245</v>
      </c>
      <c r="G45" t="s">
        <v>246</v>
      </c>
      <c r="H45" t="s">
        <v>241</v>
      </c>
      <c r="I45" t="s">
        <v>205</v>
      </c>
      <c r="J45" t="s">
        <v>202</v>
      </c>
      <c r="K45" t="s">
        <v>193</v>
      </c>
      <c r="L45" t="s">
        <v>247</v>
      </c>
      <c r="M45">
        <v>305</v>
      </c>
      <c r="N45" s="18" t="s">
        <v>248</v>
      </c>
      <c r="O45">
        <v>0</v>
      </c>
      <c r="Q45" t="s">
        <v>284</v>
      </c>
      <c r="R45" t="s">
        <v>275</v>
      </c>
      <c r="S45" t="s">
        <v>288</v>
      </c>
    </row>
    <row r="46" spans="1:19" ht="15" x14ac:dyDescent="0.25">
      <c r="A46">
        <v>44184</v>
      </c>
      <c r="B46">
        <v>266710</v>
      </c>
      <c r="C46" t="s">
        <v>252</v>
      </c>
      <c r="D46" t="s">
        <v>253</v>
      </c>
      <c r="E46" t="s">
        <v>220</v>
      </c>
      <c r="F46" s="16" t="s">
        <v>254</v>
      </c>
      <c r="G46" t="s">
        <v>255</v>
      </c>
      <c r="H46" t="s">
        <v>233</v>
      </c>
      <c r="I46" t="s">
        <v>205</v>
      </c>
      <c r="J46" t="s">
        <v>202</v>
      </c>
      <c r="K46" t="s">
        <v>193</v>
      </c>
      <c r="L46" t="s">
        <v>194</v>
      </c>
      <c r="M46">
        <v>335</v>
      </c>
      <c r="N46" s="18" t="s">
        <v>256</v>
      </c>
      <c r="O46">
        <v>0</v>
      </c>
      <c r="Q46" t="s">
        <v>289</v>
      </c>
      <c r="R46" t="s">
        <v>275</v>
      </c>
      <c r="S46" t="s">
        <v>290</v>
      </c>
    </row>
    <row r="47" spans="1:19" ht="15" x14ac:dyDescent="0.25">
      <c r="A47">
        <v>44059</v>
      </c>
      <c r="B47">
        <v>266709</v>
      </c>
      <c r="C47" t="s">
        <v>257</v>
      </c>
      <c r="D47" t="s">
        <v>258</v>
      </c>
      <c r="E47" t="s">
        <v>232</v>
      </c>
      <c r="F47" s="16" t="s">
        <v>254</v>
      </c>
      <c r="G47" t="s">
        <v>255</v>
      </c>
      <c r="H47" t="s">
        <v>233</v>
      </c>
      <c r="I47" t="s">
        <v>206</v>
      </c>
      <c r="J47" t="s">
        <v>202</v>
      </c>
      <c r="K47" t="s">
        <v>193</v>
      </c>
      <c r="L47" t="s">
        <v>194</v>
      </c>
      <c r="M47">
        <v>335</v>
      </c>
      <c r="N47" s="18" t="s">
        <v>256</v>
      </c>
      <c r="O47">
        <v>0</v>
      </c>
      <c r="Q47" t="s">
        <v>289</v>
      </c>
      <c r="R47" t="s">
        <v>276</v>
      </c>
      <c r="S47" t="s">
        <v>290</v>
      </c>
    </row>
    <row r="48" spans="1:19" ht="15" x14ac:dyDescent="0.25">
      <c r="A48">
        <v>45553</v>
      </c>
      <c r="B48">
        <v>263684</v>
      </c>
      <c r="C48" t="s">
        <v>259</v>
      </c>
      <c r="D48" t="s">
        <v>260</v>
      </c>
      <c r="E48" t="s">
        <v>261</v>
      </c>
      <c r="F48" s="16" t="s">
        <v>262</v>
      </c>
      <c r="G48" t="s">
        <v>263</v>
      </c>
      <c r="H48" t="s">
        <v>233</v>
      </c>
      <c r="I48" t="s">
        <v>201</v>
      </c>
      <c r="J48" t="s">
        <v>202</v>
      </c>
      <c r="K48" t="s">
        <v>209</v>
      </c>
      <c r="L48" t="s">
        <v>210</v>
      </c>
      <c r="M48">
        <v>0</v>
      </c>
      <c r="N48" s="18" t="s">
        <v>210</v>
      </c>
      <c r="O48">
        <v>0</v>
      </c>
      <c r="Q48" s="7" t="s">
        <v>292</v>
      </c>
      <c r="R48" s="7" t="s">
        <v>270</v>
      </c>
      <c r="S48" t="s">
        <v>294</v>
      </c>
    </row>
    <row r="49" spans="1:19" ht="13.5" customHeight="1" x14ac:dyDescent="0.25">
      <c r="A49">
        <v>45597</v>
      </c>
      <c r="B49">
        <v>263411</v>
      </c>
      <c r="C49" t="s">
        <v>264</v>
      </c>
      <c r="D49" t="s">
        <v>265</v>
      </c>
      <c r="E49" t="s">
        <v>204</v>
      </c>
      <c r="F49" s="16" t="s">
        <v>266</v>
      </c>
      <c r="G49" t="s">
        <v>267</v>
      </c>
      <c r="H49" t="s">
        <v>235</v>
      </c>
      <c r="I49" t="s">
        <v>207</v>
      </c>
      <c r="J49" t="s">
        <v>202</v>
      </c>
      <c r="K49" t="s">
        <v>193</v>
      </c>
      <c r="L49" t="s">
        <v>194</v>
      </c>
      <c r="M49">
        <v>305</v>
      </c>
      <c r="N49" s="18" t="s">
        <v>268</v>
      </c>
      <c r="O49">
        <v>0</v>
      </c>
      <c r="Q49" s="7" t="s">
        <v>269</v>
      </c>
      <c r="R49" s="7" t="s">
        <v>309</v>
      </c>
      <c r="S49" t="s">
        <v>440</v>
      </c>
    </row>
    <row r="50" spans="1:19" x14ac:dyDescent="0.2">
      <c r="A50" s="123"/>
      <c r="B50" s="124"/>
      <c r="C50" s="124"/>
      <c r="D50" s="124"/>
      <c r="E50" s="124"/>
      <c r="F50" s="124"/>
      <c r="G50" s="124"/>
      <c r="H50" s="124"/>
      <c r="I50" s="124"/>
      <c r="J50" s="124"/>
    </row>
    <row r="51" spans="1:19" x14ac:dyDescent="0.2">
      <c r="N51">
        <f>+N38+N40+N41+N42+N43+N44+N45+N46+N47+N48+N49</f>
        <v>54935.5</v>
      </c>
    </row>
    <row r="52" spans="1:19" x14ac:dyDescent="0.2">
      <c r="N52" s="122">
        <f>+H33+N51</f>
        <v>150933.5</v>
      </c>
    </row>
  </sheetData>
  <autoFilter ref="A1:S30"/>
  <mergeCells count="1">
    <mergeCell ref="A50:J50"/>
  </mergeCells>
  <hyperlinks>
    <hyperlink ref="F38" r:id="rId1"/>
    <hyperlink ref="F39" r:id="rId2"/>
    <hyperlink ref="F40" r:id="rId3"/>
    <hyperlink ref="F41" r:id="rId4"/>
    <hyperlink ref="F42" r:id="rId5"/>
    <hyperlink ref="F43" r:id="rId6"/>
    <hyperlink ref="F44" r:id="rId7"/>
    <hyperlink ref="F45" r:id="rId8"/>
    <hyperlink ref="F46" r:id="rId9"/>
    <hyperlink ref="F47" r:id="rId10"/>
    <hyperlink ref="F48" r:id="rId11"/>
    <hyperlink ref="F49" r:id="rId12"/>
  </hyperlinks>
  <pageMargins left="0.7" right="0.7" top="0.75" bottom="0.75" header="0.3" footer="0.3"/>
  <legacy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9"/>
  <sheetViews>
    <sheetView tabSelected="1" topLeftCell="C7" zoomScaleNormal="100" workbookViewId="0">
      <selection activeCell="H21" sqref="H21"/>
    </sheetView>
  </sheetViews>
  <sheetFormatPr baseColWidth="10" defaultColWidth="11.42578125" defaultRowHeight="15" x14ac:dyDescent="0.25"/>
  <cols>
    <col min="1" max="1" width="11.42578125" style="20"/>
    <col min="2" max="2" width="25.28515625" style="20" customWidth="1"/>
    <col min="3" max="3" width="16.28515625" style="20" customWidth="1"/>
    <col min="4" max="5" width="11.42578125" style="20"/>
    <col min="6" max="6" width="29.7109375" style="20" customWidth="1"/>
    <col min="7" max="7" width="29.140625" style="20" customWidth="1"/>
    <col min="8" max="9" width="11.42578125" style="20"/>
    <col min="10" max="10" width="18.5703125" style="20" customWidth="1"/>
    <col min="11" max="11" width="17.5703125" style="20" customWidth="1"/>
    <col min="12" max="12" width="20.28515625" style="20" customWidth="1"/>
    <col min="13" max="13" width="22.140625" style="20" customWidth="1"/>
    <col min="14" max="14" width="19.7109375" style="20" customWidth="1"/>
    <col min="15" max="16384" width="11.42578125" style="20"/>
  </cols>
  <sheetData>
    <row r="2" spans="1:13" ht="15.75" thickBot="1" x14ac:dyDescent="0.3">
      <c r="A2" s="125" t="s">
        <v>311</v>
      </c>
      <c r="B2" s="125"/>
      <c r="C2" s="125"/>
      <c r="D2" s="125"/>
      <c r="E2" s="125"/>
      <c r="F2" s="125"/>
      <c r="G2" s="125"/>
    </row>
    <row r="3" spans="1:13" ht="15.75" thickBot="1" x14ac:dyDescent="0.3">
      <c r="A3" s="126" t="s">
        <v>312</v>
      </c>
      <c r="B3" s="128" t="s">
        <v>313</v>
      </c>
      <c r="C3" s="128" t="s">
        <v>314</v>
      </c>
      <c r="D3" s="130" t="s">
        <v>315</v>
      </c>
      <c r="E3" s="128" t="s">
        <v>316</v>
      </c>
      <c r="F3" s="133" t="s">
        <v>317</v>
      </c>
      <c r="G3" s="128" t="s">
        <v>318</v>
      </c>
    </row>
    <row r="4" spans="1:13" ht="15.75" thickBot="1" x14ac:dyDescent="0.3">
      <c r="A4" s="127"/>
      <c r="B4" s="129"/>
      <c r="C4" s="129"/>
      <c r="D4" s="131"/>
      <c r="E4" s="132"/>
      <c r="F4" s="134"/>
      <c r="G4" s="132"/>
      <c r="K4" s="135" t="s">
        <v>319</v>
      </c>
      <c r="L4" s="136"/>
      <c r="M4" s="137"/>
    </row>
    <row r="5" spans="1:13" ht="16.5" thickBot="1" x14ac:dyDescent="0.3">
      <c r="A5" s="21" t="s">
        <v>269</v>
      </c>
      <c r="C5" s="22" t="s">
        <v>320</v>
      </c>
      <c r="D5" s="23" t="s">
        <v>321</v>
      </c>
      <c r="E5" s="24" t="s">
        <v>322</v>
      </c>
      <c r="F5" s="25" t="s">
        <v>323</v>
      </c>
      <c r="G5" s="26" t="s">
        <v>324</v>
      </c>
      <c r="K5" s="138" t="s">
        <v>325</v>
      </c>
      <c r="L5" s="139"/>
      <c r="M5" s="140"/>
    </row>
    <row r="6" spans="1:13" ht="16.5" thickBot="1" x14ac:dyDescent="0.3">
      <c r="A6" s="27" t="s">
        <v>326</v>
      </c>
      <c r="B6" s="28"/>
      <c r="C6" s="22" t="s">
        <v>320</v>
      </c>
      <c r="D6" s="29"/>
      <c r="E6" s="24" t="s">
        <v>327</v>
      </c>
      <c r="F6" s="25" t="s">
        <v>328</v>
      </c>
      <c r="G6" s="26" t="s">
        <v>329</v>
      </c>
      <c r="K6" s="30" t="s">
        <v>330</v>
      </c>
      <c r="L6" s="30" t="s">
        <v>331</v>
      </c>
      <c r="M6" s="30" t="s">
        <v>332</v>
      </c>
    </row>
    <row r="7" spans="1:13" ht="16.5" thickBot="1" x14ac:dyDescent="0.3">
      <c r="A7" s="29"/>
      <c r="B7" s="28"/>
      <c r="C7" s="22" t="s">
        <v>320</v>
      </c>
      <c r="D7" s="29"/>
      <c r="E7" s="24" t="s">
        <v>333</v>
      </c>
      <c r="F7" s="25" t="s">
        <v>334</v>
      </c>
      <c r="G7" s="26" t="s">
        <v>335</v>
      </c>
      <c r="K7" s="31" t="s">
        <v>336</v>
      </c>
      <c r="L7" s="32"/>
      <c r="M7" s="33">
        <f>'DATOS ALUMNOS'!G11</f>
        <v>8998</v>
      </c>
    </row>
    <row r="8" spans="1:13" ht="16.5" thickBot="1" x14ac:dyDescent="0.3">
      <c r="A8" s="29"/>
      <c r="B8" s="28"/>
      <c r="C8" s="22" t="s">
        <v>320</v>
      </c>
      <c r="D8" s="29"/>
      <c r="E8" s="24" t="s">
        <v>337</v>
      </c>
      <c r="F8" s="25" t="s">
        <v>338</v>
      </c>
      <c r="G8" s="26" t="s">
        <v>339</v>
      </c>
      <c r="K8" s="31" t="s">
        <v>295</v>
      </c>
      <c r="L8" s="32"/>
      <c r="M8" s="34">
        <f>'DATOS ALUMNOS'!G42</f>
        <v>9024</v>
      </c>
    </row>
    <row r="9" spans="1:13" ht="16.5" thickBot="1" x14ac:dyDescent="0.3">
      <c r="A9" s="29"/>
      <c r="B9" s="28"/>
      <c r="C9" s="22" t="s">
        <v>320</v>
      </c>
      <c r="D9" s="29"/>
      <c r="E9" s="35" t="s">
        <v>340</v>
      </c>
      <c r="F9" s="25" t="s">
        <v>341</v>
      </c>
      <c r="G9" s="26" t="s">
        <v>342</v>
      </c>
      <c r="K9" s="31" t="s">
        <v>282</v>
      </c>
      <c r="L9" s="32"/>
      <c r="M9" s="34">
        <f>'DATOS ALUMNOS'!G73</f>
        <v>5125</v>
      </c>
    </row>
    <row r="10" spans="1:13" ht="16.5" thickBot="1" x14ac:dyDescent="0.3">
      <c r="A10" s="29"/>
      <c r="B10" s="28"/>
      <c r="C10" s="22" t="s">
        <v>320</v>
      </c>
      <c r="D10" s="36" t="s">
        <v>343</v>
      </c>
      <c r="E10" s="37" t="s">
        <v>344</v>
      </c>
      <c r="F10" s="38" t="s">
        <v>345</v>
      </c>
      <c r="G10" s="26" t="s">
        <v>346</v>
      </c>
      <c r="K10" s="39" t="s">
        <v>347</v>
      </c>
      <c r="L10" s="40"/>
      <c r="M10" s="41"/>
    </row>
    <row r="11" spans="1:13" ht="16.5" thickBot="1" x14ac:dyDescent="0.3">
      <c r="A11" s="29"/>
      <c r="B11" s="28"/>
      <c r="C11" s="22" t="s">
        <v>320</v>
      </c>
      <c r="D11" s="29"/>
      <c r="E11" s="24" t="s">
        <v>348</v>
      </c>
      <c r="F11" s="42" t="s">
        <v>349</v>
      </c>
      <c r="G11" s="26" t="s">
        <v>350</v>
      </c>
      <c r="K11" s="31" t="s">
        <v>269</v>
      </c>
      <c r="L11" s="32">
        <v>11</v>
      </c>
      <c r="M11" s="34">
        <f>C27</f>
        <v>18056.72111111111</v>
      </c>
    </row>
    <row r="12" spans="1:13" ht="16.5" thickBot="1" x14ac:dyDescent="0.3">
      <c r="A12" s="29"/>
      <c r="B12" s="28"/>
      <c r="C12" s="22" t="s">
        <v>320</v>
      </c>
      <c r="D12" s="29"/>
      <c r="E12" s="24" t="s">
        <v>351</v>
      </c>
      <c r="F12" s="42" t="s">
        <v>352</v>
      </c>
      <c r="G12" s="26" t="s">
        <v>353</v>
      </c>
      <c r="K12" s="43" t="s">
        <v>284</v>
      </c>
      <c r="L12" s="44">
        <v>11</v>
      </c>
      <c r="M12" s="45">
        <f>C63</f>
        <v>1691.6666666666665</v>
      </c>
    </row>
    <row r="13" spans="1:13" ht="16.5" thickBot="1" x14ac:dyDescent="0.3">
      <c r="A13" s="29"/>
      <c r="B13" s="28"/>
      <c r="C13" s="22" t="s">
        <v>320</v>
      </c>
      <c r="D13" s="29"/>
      <c r="E13" s="24" t="s">
        <v>354</v>
      </c>
      <c r="F13" s="42"/>
      <c r="G13" s="26" t="s">
        <v>355</v>
      </c>
      <c r="K13" s="43" t="s">
        <v>298</v>
      </c>
      <c r="L13" s="32">
        <v>11</v>
      </c>
      <c r="M13" s="46">
        <f>C98</f>
        <v>3841.0929629629627</v>
      </c>
    </row>
    <row r="14" spans="1:13" ht="16.5" thickBot="1" x14ac:dyDescent="0.3">
      <c r="A14" s="29"/>
      <c r="B14" s="28"/>
      <c r="C14" s="22" t="s">
        <v>320</v>
      </c>
      <c r="D14" s="48" t="s">
        <v>357</v>
      </c>
      <c r="E14" s="24" t="s">
        <v>358</v>
      </c>
      <c r="F14" s="49"/>
      <c r="G14" s="26"/>
      <c r="K14" s="43" t="s">
        <v>289</v>
      </c>
      <c r="L14" s="32">
        <v>11</v>
      </c>
      <c r="M14" s="46">
        <f>C134</f>
        <v>10325.761481481481</v>
      </c>
    </row>
    <row r="15" spans="1:13" ht="16.5" thickBot="1" x14ac:dyDescent="0.3">
      <c r="A15" s="29"/>
      <c r="B15" s="28" t="s">
        <v>356</v>
      </c>
      <c r="C15" s="47">
        <v>15469.57</v>
      </c>
      <c r="D15" s="29"/>
      <c r="E15" s="35" t="s">
        <v>359</v>
      </c>
      <c r="F15" s="49"/>
      <c r="G15" s="26"/>
      <c r="K15" s="51" t="s">
        <v>308</v>
      </c>
      <c r="L15" s="40">
        <v>10</v>
      </c>
      <c r="M15" s="52">
        <f>C167</f>
        <v>-902.77</v>
      </c>
    </row>
    <row r="16" spans="1:13" ht="16.5" thickBot="1" x14ac:dyDescent="0.3">
      <c r="A16" s="29"/>
      <c r="B16" s="29"/>
      <c r="C16" s="50">
        <v>15469.57</v>
      </c>
      <c r="D16" s="29"/>
      <c r="E16" s="53" t="s">
        <v>360</v>
      </c>
      <c r="F16" s="49"/>
      <c r="G16" s="26"/>
      <c r="K16" s="43" t="s">
        <v>278</v>
      </c>
      <c r="L16" s="32">
        <v>5</v>
      </c>
      <c r="M16" s="46">
        <f>C205</f>
        <v>3528.333333333333</v>
      </c>
    </row>
    <row r="17" spans="1:13" ht="16.5" thickBot="1" x14ac:dyDescent="0.3">
      <c r="A17" s="29"/>
      <c r="B17" s="29"/>
      <c r="C17" s="50">
        <v>15469.57</v>
      </c>
      <c r="D17" s="29"/>
      <c r="E17" s="24" t="s">
        <v>361</v>
      </c>
      <c r="F17" s="49"/>
      <c r="G17" s="26"/>
      <c r="K17" s="43" t="s">
        <v>362</v>
      </c>
      <c r="L17" s="32">
        <v>5</v>
      </c>
      <c r="M17" s="46">
        <f>C271</f>
        <v>-7906.67</v>
      </c>
    </row>
    <row r="18" spans="1:13" ht="16.5" thickBot="1" x14ac:dyDescent="0.3">
      <c r="A18" s="29"/>
      <c r="B18" s="29"/>
      <c r="C18" s="50">
        <v>15469.57</v>
      </c>
      <c r="D18" s="29"/>
      <c r="E18" s="24" t="s">
        <v>363</v>
      </c>
      <c r="F18" s="49"/>
      <c r="G18" s="26"/>
      <c r="K18" s="43" t="s">
        <v>292</v>
      </c>
      <c r="L18" s="32">
        <v>5</v>
      </c>
      <c r="M18" s="46">
        <f>C309</f>
        <v>8884.7944444444438</v>
      </c>
    </row>
    <row r="19" spans="1:13" ht="16.5" thickBot="1" x14ac:dyDescent="0.3">
      <c r="A19" s="29"/>
      <c r="B19" s="29"/>
      <c r="C19" s="50"/>
      <c r="D19" s="29"/>
      <c r="E19" s="35"/>
      <c r="F19" s="49"/>
      <c r="G19" s="54"/>
      <c r="K19" s="43" t="s">
        <v>301</v>
      </c>
      <c r="L19" s="32">
        <v>5</v>
      </c>
      <c r="M19" s="46">
        <f>C238</f>
        <v>18787.854074074072</v>
      </c>
    </row>
    <row r="20" spans="1:13" ht="16.5" thickBot="1" x14ac:dyDescent="0.3">
      <c r="A20" s="29"/>
      <c r="B20" s="29"/>
      <c r="C20" s="55">
        <f>SUM(C5:C19)</f>
        <v>61878.28</v>
      </c>
      <c r="D20" s="29"/>
      <c r="E20" s="29"/>
      <c r="F20" s="29"/>
      <c r="G20" s="29"/>
      <c r="K20" s="51"/>
      <c r="L20" s="40"/>
      <c r="M20" s="52"/>
    </row>
    <row r="21" spans="1:13" ht="15.75" x14ac:dyDescent="0.25">
      <c r="A21" s="29"/>
      <c r="B21" s="29"/>
      <c r="C21" s="55"/>
      <c r="D21" s="29"/>
      <c r="E21" s="29"/>
      <c r="F21" s="29"/>
      <c r="G21" s="29"/>
      <c r="K21" s="43" t="s">
        <v>364</v>
      </c>
      <c r="L21" s="32"/>
      <c r="M21" s="46"/>
    </row>
    <row r="22" spans="1:13" ht="15.75" thickBot="1" x14ac:dyDescent="0.3">
      <c r="C22" s="56"/>
      <c r="K22" s="51" t="s">
        <v>365</v>
      </c>
      <c r="L22" s="40"/>
      <c r="M22" s="52"/>
    </row>
    <row r="23" spans="1:13" ht="18.75" x14ac:dyDescent="0.3">
      <c r="B23" s="57"/>
      <c r="C23" s="58">
        <f>'DATOS ALUMNOS'!G26</f>
        <v>32281</v>
      </c>
      <c r="D23" s="29"/>
      <c r="E23" s="29"/>
      <c r="F23" s="29"/>
      <c r="G23" s="29"/>
      <c r="K23" s="59" t="s">
        <v>366</v>
      </c>
      <c r="M23" s="60">
        <f>SUM(M7:M22)</f>
        <v>79453.784074074065</v>
      </c>
    </row>
    <row r="24" spans="1:13" x14ac:dyDescent="0.25">
      <c r="B24" s="20" t="s">
        <v>367</v>
      </c>
      <c r="C24" s="61">
        <f>+C23-C15</f>
        <v>16811.43</v>
      </c>
      <c r="D24" s="29"/>
      <c r="E24" s="29"/>
      <c r="F24" s="29"/>
      <c r="G24" s="29"/>
      <c r="L24" s="44"/>
      <c r="M24" s="56"/>
    </row>
    <row r="25" spans="1:13" ht="18.75" x14ac:dyDescent="0.3">
      <c r="B25" s="20" t="s">
        <v>368</v>
      </c>
      <c r="C25" s="62">
        <f>C24/1.08</f>
        <v>15566.138888888889</v>
      </c>
      <c r="D25" s="29"/>
      <c r="E25" s="29"/>
      <c r="F25" s="29"/>
      <c r="G25" s="29"/>
      <c r="K25" s="63"/>
      <c r="M25" s="64"/>
    </row>
    <row r="26" spans="1:13" ht="15.75" thickBot="1" x14ac:dyDescent="0.3">
      <c r="B26" s="20" t="s">
        <v>369</v>
      </c>
      <c r="C26" s="62">
        <f>+C25*0.16</f>
        <v>2490.5822222222223</v>
      </c>
      <c r="D26" s="29"/>
      <c r="E26" s="29"/>
      <c r="F26" s="29"/>
      <c r="G26" s="29"/>
    </row>
    <row r="27" spans="1:13" ht="19.5" thickBot="1" x14ac:dyDescent="0.35">
      <c r="A27" s="65"/>
      <c r="B27" s="65" t="s">
        <v>370</v>
      </c>
      <c r="C27" s="66">
        <f>+C25+C26</f>
        <v>18056.72111111111</v>
      </c>
      <c r="D27" s="29"/>
      <c r="E27" s="29"/>
      <c r="F27" s="29"/>
      <c r="G27" s="29"/>
      <c r="K27" s="141" t="s">
        <v>371</v>
      </c>
      <c r="L27" s="142"/>
    </row>
    <row r="28" spans="1:13" x14ac:dyDescent="0.25">
      <c r="K28" s="67" t="s">
        <v>372</v>
      </c>
      <c r="L28" s="68">
        <f>M23/1.16</f>
        <v>68494.641443167304</v>
      </c>
    </row>
    <row r="29" spans="1:13" x14ac:dyDescent="0.25">
      <c r="K29" s="67" t="s">
        <v>373</v>
      </c>
      <c r="L29" s="68">
        <f>L28*0.16</f>
        <v>10959.142630906768</v>
      </c>
    </row>
    <row r="30" spans="1:13" ht="16.5" thickBot="1" x14ac:dyDescent="0.3">
      <c r="K30" s="69" t="s">
        <v>374</v>
      </c>
      <c r="L30" s="70">
        <f>SUM(L28:L29)</f>
        <v>79453.784074074065</v>
      </c>
    </row>
    <row r="33" spans="1:7" ht="15.75" thickBot="1" x14ac:dyDescent="0.3"/>
    <row r="34" spans="1:7" s="72" customFormat="1" ht="6.75" customHeight="1" thickBot="1" x14ac:dyDescent="0.3">
      <c r="A34" s="71"/>
    </row>
    <row r="38" spans="1:7" ht="15.75" thickBot="1" x14ac:dyDescent="0.3">
      <c r="A38" s="125" t="s">
        <v>375</v>
      </c>
      <c r="B38" s="125"/>
      <c r="C38" s="125"/>
      <c r="D38" s="125"/>
      <c r="E38" s="125"/>
      <c r="F38" s="125"/>
      <c r="G38" s="125"/>
    </row>
    <row r="39" spans="1:7" x14ac:dyDescent="0.25">
      <c r="A39" s="126" t="s">
        <v>312</v>
      </c>
      <c r="B39" s="128" t="s">
        <v>313</v>
      </c>
      <c r="C39" s="128" t="s">
        <v>314</v>
      </c>
      <c r="D39" s="130" t="s">
        <v>315</v>
      </c>
      <c r="E39" s="128" t="s">
        <v>316</v>
      </c>
      <c r="F39" s="133" t="s">
        <v>317</v>
      </c>
      <c r="G39" s="128" t="s">
        <v>318</v>
      </c>
    </row>
    <row r="40" spans="1:7" ht="15.75" thickBot="1" x14ac:dyDescent="0.3">
      <c r="A40" s="127"/>
      <c r="B40" s="129"/>
      <c r="C40" s="129"/>
      <c r="D40" s="131"/>
      <c r="E40" s="132"/>
      <c r="F40" s="134"/>
      <c r="G40" s="132"/>
    </row>
    <row r="41" spans="1:7" ht="16.5" thickBot="1" x14ac:dyDescent="0.3">
      <c r="A41" s="21" t="s">
        <v>284</v>
      </c>
      <c r="C41" s="22" t="s">
        <v>320</v>
      </c>
      <c r="D41" s="23" t="s">
        <v>321</v>
      </c>
      <c r="E41" s="24" t="s">
        <v>322</v>
      </c>
      <c r="F41" s="25" t="s">
        <v>376</v>
      </c>
      <c r="G41" s="26" t="s">
        <v>324</v>
      </c>
    </row>
    <row r="42" spans="1:7" ht="16.5" thickBot="1" x14ac:dyDescent="0.3">
      <c r="A42" s="27" t="s">
        <v>326</v>
      </c>
      <c r="B42" s="28"/>
      <c r="C42" s="22" t="s">
        <v>320</v>
      </c>
      <c r="D42" s="29"/>
      <c r="E42" s="24" t="s">
        <v>327</v>
      </c>
      <c r="F42" s="25" t="s">
        <v>377</v>
      </c>
      <c r="G42" s="26" t="s">
        <v>329</v>
      </c>
    </row>
    <row r="43" spans="1:7" ht="16.5" thickBot="1" x14ac:dyDescent="0.3">
      <c r="A43" s="29"/>
      <c r="B43" s="28"/>
      <c r="C43" s="22" t="s">
        <v>320</v>
      </c>
      <c r="D43" s="29"/>
      <c r="E43" s="24" t="s">
        <v>333</v>
      </c>
      <c r="F43" s="25" t="s">
        <v>378</v>
      </c>
      <c r="G43" s="26" t="s">
        <v>335</v>
      </c>
    </row>
    <row r="44" spans="1:7" ht="16.5" thickBot="1" x14ac:dyDescent="0.3">
      <c r="A44" s="29"/>
      <c r="B44" s="28"/>
      <c r="C44" s="22" t="s">
        <v>320</v>
      </c>
      <c r="D44" s="29"/>
      <c r="E44" s="24" t="s">
        <v>337</v>
      </c>
      <c r="F44" s="25" t="s">
        <v>379</v>
      </c>
      <c r="G44" s="26" t="s">
        <v>339</v>
      </c>
    </row>
    <row r="45" spans="1:7" ht="16.5" thickBot="1" x14ac:dyDescent="0.3">
      <c r="A45" s="29"/>
      <c r="B45" s="28"/>
      <c r="C45" s="22" t="s">
        <v>320</v>
      </c>
      <c r="D45" s="29"/>
      <c r="E45" s="35" t="s">
        <v>340</v>
      </c>
      <c r="F45" s="25" t="s">
        <v>380</v>
      </c>
      <c r="G45" s="26" t="s">
        <v>342</v>
      </c>
    </row>
    <row r="46" spans="1:7" ht="16.5" thickBot="1" x14ac:dyDescent="0.3">
      <c r="A46" s="29"/>
      <c r="B46" s="28"/>
      <c r="C46" s="22" t="s">
        <v>320</v>
      </c>
      <c r="D46" s="36" t="s">
        <v>343</v>
      </c>
      <c r="E46" s="37" t="s">
        <v>344</v>
      </c>
      <c r="F46" s="38" t="s">
        <v>381</v>
      </c>
      <c r="G46" s="26" t="s">
        <v>382</v>
      </c>
    </row>
    <row r="47" spans="1:7" ht="16.5" thickBot="1" x14ac:dyDescent="0.3">
      <c r="A47" s="29"/>
      <c r="B47" s="28"/>
      <c r="C47" s="22" t="s">
        <v>320</v>
      </c>
      <c r="D47" s="29"/>
      <c r="E47" s="24" t="s">
        <v>348</v>
      </c>
      <c r="F47" s="42" t="s">
        <v>383</v>
      </c>
      <c r="G47" s="26" t="s">
        <v>350</v>
      </c>
    </row>
    <row r="48" spans="1:7" ht="16.5" thickBot="1" x14ac:dyDescent="0.3">
      <c r="A48" s="29"/>
      <c r="B48" s="28"/>
      <c r="C48" s="22" t="s">
        <v>320</v>
      </c>
      <c r="D48" s="29"/>
      <c r="E48" s="24" t="s">
        <v>351</v>
      </c>
      <c r="F48" s="42" t="s">
        <v>384</v>
      </c>
      <c r="G48" s="26" t="s">
        <v>353</v>
      </c>
    </row>
    <row r="49" spans="1:7" ht="16.5" thickBot="1" x14ac:dyDescent="0.3">
      <c r="A49" s="29"/>
      <c r="B49" s="28"/>
      <c r="C49" s="22" t="s">
        <v>320</v>
      </c>
      <c r="D49" s="29"/>
      <c r="E49" s="24" t="s">
        <v>354</v>
      </c>
      <c r="F49" s="42"/>
      <c r="G49" s="26" t="s">
        <v>355</v>
      </c>
    </row>
    <row r="50" spans="1:7" ht="16.5" thickBot="1" x14ac:dyDescent="0.3">
      <c r="A50" s="29"/>
      <c r="B50" s="28"/>
      <c r="C50" s="22" t="s">
        <v>320</v>
      </c>
      <c r="D50" s="48" t="s">
        <v>357</v>
      </c>
      <c r="E50" s="24" t="s">
        <v>358</v>
      </c>
      <c r="F50" s="49"/>
      <c r="G50" s="26"/>
    </row>
    <row r="51" spans="1:7" ht="16.5" thickBot="1" x14ac:dyDescent="0.3">
      <c r="A51" s="29"/>
      <c r="B51" s="28" t="s">
        <v>356</v>
      </c>
      <c r="C51" s="47">
        <v>16800</v>
      </c>
      <c r="D51" s="29"/>
      <c r="E51" s="35" t="s">
        <v>359</v>
      </c>
      <c r="F51" s="49"/>
      <c r="G51" s="26"/>
    </row>
    <row r="52" spans="1:7" ht="16.5" thickBot="1" x14ac:dyDescent="0.3">
      <c r="A52" s="29"/>
      <c r="B52" s="29"/>
      <c r="C52" s="50">
        <v>16800</v>
      </c>
      <c r="D52" s="29"/>
      <c r="E52" s="53" t="s">
        <v>360</v>
      </c>
      <c r="F52" s="49"/>
      <c r="G52" s="26"/>
    </row>
    <row r="53" spans="1:7" ht="16.5" thickBot="1" x14ac:dyDescent="0.3">
      <c r="A53" s="29"/>
      <c r="B53" s="29"/>
      <c r="C53" s="50">
        <v>16800</v>
      </c>
      <c r="D53" s="29"/>
      <c r="E53" s="24" t="s">
        <v>361</v>
      </c>
      <c r="F53" s="49"/>
      <c r="G53" s="26"/>
    </row>
    <row r="54" spans="1:7" ht="16.5" thickBot="1" x14ac:dyDescent="0.3">
      <c r="A54" s="29"/>
      <c r="B54" s="29"/>
      <c r="C54" s="50">
        <v>16800</v>
      </c>
      <c r="D54" s="29"/>
      <c r="E54" s="24" t="s">
        <v>363</v>
      </c>
      <c r="F54" s="49"/>
      <c r="G54" s="26"/>
    </row>
    <row r="55" spans="1:7" ht="16.5" thickBot="1" x14ac:dyDescent="0.3">
      <c r="A55" s="29"/>
      <c r="B55" s="29"/>
      <c r="C55" s="50"/>
      <c r="D55" s="29"/>
      <c r="E55" s="35"/>
      <c r="F55" s="49"/>
      <c r="G55" s="54"/>
    </row>
    <row r="56" spans="1:7" ht="15.75" x14ac:dyDescent="0.25">
      <c r="A56" s="29"/>
      <c r="B56" s="29"/>
      <c r="C56" s="55">
        <f>SUM(C41:C55)</f>
        <v>67200</v>
      </c>
      <c r="D56" s="29"/>
      <c r="E56" s="29"/>
      <c r="F56" s="29"/>
      <c r="G56" s="29"/>
    </row>
    <row r="57" spans="1:7" ht="15.75" x14ac:dyDescent="0.25">
      <c r="A57" s="29"/>
      <c r="B57" s="29"/>
      <c r="C57" s="55"/>
      <c r="D57" s="29"/>
      <c r="E57" s="29"/>
      <c r="F57" s="29"/>
      <c r="G57" s="29"/>
    </row>
    <row r="58" spans="1:7" x14ac:dyDescent="0.25">
      <c r="C58" s="56"/>
    </row>
    <row r="59" spans="1:7" ht="15.75" x14ac:dyDescent="0.25">
      <c r="B59" s="57"/>
      <c r="C59" s="58">
        <f>'DATOS ALUMNOS'!G85</f>
        <v>18375</v>
      </c>
      <c r="D59" s="29"/>
      <c r="E59" s="29"/>
      <c r="F59" s="29"/>
      <c r="G59" s="29"/>
    </row>
    <row r="60" spans="1:7" x14ac:dyDescent="0.25">
      <c r="B60" s="20" t="s">
        <v>367</v>
      </c>
      <c r="C60" s="61">
        <f>+C59-C51</f>
        <v>1575</v>
      </c>
      <c r="D60" s="29"/>
      <c r="E60" s="29"/>
      <c r="F60" s="29"/>
      <c r="G60" s="29"/>
    </row>
    <row r="61" spans="1:7" x14ac:dyDescent="0.25">
      <c r="B61" s="20" t="s">
        <v>368</v>
      </c>
      <c r="C61" s="62">
        <f>C60/1.08</f>
        <v>1458.3333333333333</v>
      </c>
      <c r="D61" s="29"/>
      <c r="E61" s="29"/>
      <c r="F61" s="29"/>
      <c r="G61" s="29"/>
    </row>
    <row r="62" spans="1:7" ht="15.75" thickBot="1" x14ac:dyDescent="0.3">
      <c r="B62" s="20" t="s">
        <v>369</v>
      </c>
      <c r="C62" s="62">
        <f>+C61*0.16</f>
        <v>233.33333333333331</v>
      </c>
      <c r="D62" s="29"/>
      <c r="E62" s="29"/>
      <c r="F62" s="29"/>
      <c r="G62" s="29"/>
    </row>
    <row r="63" spans="1:7" ht="19.5" thickBot="1" x14ac:dyDescent="0.35">
      <c r="A63" s="65"/>
      <c r="B63" s="65" t="s">
        <v>370</v>
      </c>
      <c r="C63" s="66">
        <f>+C61+C62</f>
        <v>1691.6666666666665</v>
      </c>
      <c r="D63" s="29"/>
      <c r="E63" s="29"/>
      <c r="F63" s="29"/>
      <c r="G63" s="29"/>
    </row>
    <row r="68" spans="1:7" ht="15.75" thickBot="1" x14ac:dyDescent="0.3"/>
    <row r="69" spans="1:7" s="72" customFormat="1" ht="6.75" customHeight="1" thickBot="1" x14ac:dyDescent="0.3">
      <c r="A69" s="71"/>
    </row>
    <row r="73" spans="1:7" ht="15.75" thickBot="1" x14ac:dyDescent="0.3">
      <c r="A73" s="125" t="s">
        <v>385</v>
      </c>
      <c r="B73" s="125"/>
      <c r="C73" s="125"/>
      <c r="D73" s="125"/>
      <c r="E73" s="125"/>
      <c r="F73" s="125"/>
      <c r="G73" s="125"/>
    </row>
    <row r="74" spans="1:7" x14ac:dyDescent="0.25">
      <c r="A74" s="126" t="s">
        <v>312</v>
      </c>
      <c r="B74" s="128" t="s">
        <v>313</v>
      </c>
      <c r="C74" s="128" t="s">
        <v>314</v>
      </c>
      <c r="D74" s="130" t="s">
        <v>315</v>
      </c>
      <c r="E74" s="128" t="s">
        <v>316</v>
      </c>
      <c r="F74" s="133" t="s">
        <v>317</v>
      </c>
      <c r="G74" s="128" t="s">
        <v>318</v>
      </c>
    </row>
    <row r="75" spans="1:7" ht="15.75" thickBot="1" x14ac:dyDescent="0.3">
      <c r="A75" s="127"/>
      <c r="B75" s="129"/>
      <c r="C75" s="129"/>
      <c r="D75" s="131"/>
      <c r="E75" s="132"/>
      <c r="F75" s="134"/>
      <c r="G75" s="132"/>
    </row>
    <row r="76" spans="1:7" ht="16.5" thickBot="1" x14ac:dyDescent="0.3">
      <c r="A76" s="21" t="s">
        <v>298</v>
      </c>
      <c r="C76" s="22" t="s">
        <v>320</v>
      </c>
      <c r="D76" s="23" t="s">
        <v>321</v>
      </c>
      <c r="E76" s="24" t="s">
        <v>322</v>
      </c>
      <c r="F76" s="25" t="s">
        <v>386</v>
      </c>
      <c r="G76" s="26" t="s">
        <v>324</v>
      </c>
    </row>
    <row r="77" spans="1:7" ht="16.5" thickBot="1" x14ac:dyDescent="0.3">
      <c r="A77" s="27" t="s">
        <v>326</v>
      </c>
      <c r="B77" s="28"/>
      <c r="C77" s="22" t="s">
        <v>320</v>
      </c>
      <c r="D77" s="29"/>
      <c r="E77" s="24" t="s">
        <v>327</v>
      </c>
      <c r="F77" s="25" t="s">
        <v>387</v>
      </c>
      <c r="G77" s="26" t="s">
        <v>329</v>
      </c>
    </row>
    <row r="78" spans="1:7" ht="16.5" thickBot="1" x14ac:dyDescent="0.3">
      <c r="A78" s="29"/>
      <c r="B78" s="28"/>
      <c r="C78" s="22" t="s">
        <v>320</v>
      </c>
      <c r="D78" s="29"/>
      <c r="E78" s="24" t="s">
        <v>333</v>
      </c>
      <c r="F78" s="25" t="s">
        <v>388</v>
      </c>
      <c r="G78" s="26" t="s">
        <v>335</v>
      </c>
    </row>
    <row r="79" spans="1:7" ht="16.5" thickBot="1" x14ac:dyDescent="0.3">
      <c r="A79" s="29"/>
      <c r="B79" s="28"/>
      <c r="C79" s="22" t="s">
        <v>320</v>
      </c>
      <c r="D79" s="29"/>
      <c r="E79" s="24" t="s">
        <v>337</v>
      </c>
      <c r="F79" s="25" t="s">
        <v>389</v>
      </c>
      <c r="G79" s="26" t="s">
        <v>339</v>
      </c>
    </row>
    <row r="80" spans="1:7" ht="16.5" thickBot="1" x14ac:dyDescent="0.3">
      <c r="A80" s="29"/>
      <c r="B80" s="28"/>
      <c r="C80" s="22" t="s">
        <v>320</v>
      </c>
      <c r="D80" s="29"/>
      <c r="E80" s="35" t="s">
        <v>340</v>
      </c>
      <c r="F80" s="25" t="s">
        <v>390</v>
      </c>
      <c r="G80" s="26" t="s">
        <v>342</v>
      </c>
    </row>
    <row r="81" spans="1:7" ht="16.5" thickBot="1" x14ac:dyDescent="0.3">
      <c r="A81" s="29"/>
      <c r="B81" s="28"/>
      <c r="C81" s="22" t="s">
        <v>320</v>
      </c>
      <c r="D81" s="36" t="s">
        <v>343</v>
      </c>
      <c r="E81" s="37" t="s">
        <v>344</v>
      </c>
      <c r="F81" s="25" t="s">
        <v>391</v>
      </c>
      <c r="G81" s="26" t="s">
        <v>382</v>
      </c>
    </row>
    <row r="82" spans="1:7" ht="16.5" thickBot="1" x14ac:dyDescent="0.3">
      <c r="A82" s="29"/>
      <c r="B82" s="28"/>
      <c r="C82" s="22" t="s">
        <v>320</v>
      </c>
      <c r="D82" s="29"/>
      <c r="E82" s="24" t="s">
        <v>348</v>
      </c>
      <c r="F82" s="42" t="s">
        <v>392</v>
      </c>
      <c r="G82" s="26" t="s">
        <v>350</v>
      </c>
    </row>
    <row r="83" spans="1:7" ht="16.5" thickBot="1" x14ac:dyDescent="0.3">
      <c r="A83" s="29"/>
      <c r="B83" s="28"/>
      <c r="C83" s="22" t="s">
        <v>320</v>
      </c>
      <c r="D83" s="29"/>
      <c r="E83" s="24" t="s">
        <v>351</v>
      </c>
      <c r="F83" s="42" t="s">
        <v>393</v>
      </c>
      <c r="G83" s="26" t="s">
        <v>353</v>
      </c>
    </row>
    <row r="84" spans="1:7" ht="16.5" thickBot="1" x14ac:dyDescent="0.3">
      <c r="A84" s="29"/>
      <c r="B84" s="28"/>
      <c r="C84" s="22" t="s">
        <v>320</v>
      </c>
      <c r="D84" s="29"/>
      <c r="E84" s="24" t="s">
        <v>354</v>
      </c>
      <c r="F84" s="42"/>
      <c r="G84" s="26" t="s">
        <v>355</v>
      </c>
    </row>
    <row r="85" spans="1:7" ht="16.5" thickBot="1" x14ac:dyDescent="0.3">
      <c r="A85" s="29"/>
      <c r="B85" s="28"/>
      <c r="C85" s="22" t="s">
        <v>320</v>
      </c>
      <c r="D85" s="48" t="s">
        <v>357</v>
      </c>
      <c r="E85" s="24" t="s">
        <v>358</v>
      </c>
      <c r="F85" s="49"/>
      <c r="G85" s="26"/>
    </row>
    <row r="86" spans="1:7" ht="16.5" thickBot="1" x14ac:dyDescent="0.3">
      <c r="A86" s="29"/>
      <c r="B86" s="28" t="s">
        <v>356</v>
      </c>
      <c r="C86" s="47">
        <v>2823.81</v>
      </c>
      <c r="D86" s="29"/>
      <c r="E86" s="35" t="s">
        <v>359</v>
      </c>
      <c r="F86" s="49"/>
      <c r="G86" s="26"/>
    </row>
    <row r="87" spans="1:7" ht="16.5" thickBot="1" x14ac:dyDescent="0.3">
      <c r="A87" s="29"/>
      <c r="B87" s="29"/>
      <c r="C87" s="50">
        <v>2823.81</v>
      </c>
      <c r="D87" s="29"/>
      <c r="E87" s="53" t="s">
        <v>360</v>
      </c>
      <c r="F87" s="49"/>
      <c r="G87" s="26"/>
    </row>
    <row r="88" spans="1:7" ht="16.5" thickBot="1" x14ac:dyDescent="0.3">
      <c r="A88" s="29"/>
      <c r="B88" s="29"/>
      <c r="C88" s="50">
        <v>2823.81</v>
      </c>
      <c r="D88" s="29"/>
      <c r="E88" s="24" t="s">
        <v>361</v>
      </c>
      <c r="F88" s="49"/>
      <c r="G88" s="26"/>
    </row>
    <row r="89" spans="1:7" ht="16.5" thickBot="1" x14ac:dyDescent="0.3">
      <c r="A89" s="29"/>
      <c r="B89" s="29"/>
      <c r="C89" s="50">
        <v>2823.81</v>
      </c>
      <c r="D89" s="29"/>
      <c r="E89" s="24" t="s">
        <v>363</v>
      </c>
      <c r="F89" s="49"/>
      <c r="G89" s="26"/>
    </row>
    <row r="90" spans="1:7" ht="16.5" thickBot="1" x14ac:dyDescent="0.3">
      <c r="A90" s="29"/>
      <c r="B90" s="29"/>
      <c r="C90" s="50"/>
      <c r="D90" s="29"/>
      <c r="E90" s="35"/>
      <c r="F90" s="49"/>
      <c r="G90" s="54"/>
    </row>
    <row r="91" spans="1:7" ht="15.75" x14ac:dyDescent="0.25">
      <c r="A91" s="29"/>
      <c r="B91" s="29"/>
      <c r="C91" s="55">
        <f>SUM(C76:C90)</f>
        <v>11295.24</v>
      </c>
      <c r="D91" s="29"/>
      <c r="E91" s="29"/>
      <c r="F91" s="29"/>
      <c r="G91" s="29"/>
    </row>
    <row r="92" spans="1:7" ht="15.75" x14ac:dyDescent="0.25">
      <c r="A92" s="29"/>
      <c r="B92" s="29"/>
      <c r="C92" s="55"/>
      <c r="D92" s="29"/>
      <c r="E92" s="29"/>
      <c r="F92" s="29"/>
      <c r="G92" s="29"/>
    </row>
    <row r="93" spans="1:7" x14ac:dyDescent="0.25">
      <c r="C93" s="56"/>
    </row>
    <row r="94" spans="1:7" ht="15.75" x14ac:dyDescent="0.25">
      <c r="B94" s="57"/>
      <c r="C94" s="58">
        <f>'DATOS ALUMNOS'!G49</f>
        <v>6400</v>
      </c>
      <c r="D94" s="29"/>
      <c r="E94" s="29"/>
      <c r="F94" s="29"/>
      <c r="G94" s="29"/>
    </row>
    <row r="95" spans="1:7" x14ac:dyDescent="0.25">
      <c r="B95" s="20" t="s">
        <v>367</v>
      </c>
      <c r="C95" s="61">
        <f>+C94-C86</f>
        <v>3576.19</v>
      </c>
      <c r="D95" s="29"/>
      <c r="E95" s="29"/>
      <c r="F95" s="29"/>
      <c r="G95" s="29"/>
    </row>
    <row r="96" spans="1:7" x14ac:dyDescent="0.25">
      <c r="B96" s="20" t="s">
        <v>368</v>
      </c>
      <c r="C96" s="62">
        <f>C95/1.08</f>
        <v>3311.287037037037</v>
      </c>
      <c r="D96" s="29"/>
      <c r="E96" s="29"/>
      <c r="F96" s="29"/>
      <c r="G96" s="29"/>
    </row>
    <row r="97" spans="1:7" ht="15.75" thickBot="1" x14ac:dyDescent="0.3">
      <c r="B97" s="20" t="s">
        <v>369</v>
      </c>
      <c r="C97" s="62">
        <f>+C96*0.16</f>
        <v>529.80592592592598</v>
      </c>
      <c r="D97" s="29"/>
      <c r="E97" s="29"/>
      <c r="F97" s="29"/>
      <c r="G97" s="29"/>
    </row>
    <row r="98" spans="1:7" ht="19.5" thickBot="1" x14ac:dyDescent="0.35">
      <c r="A98" s="65"/>
      <c r="B98" s="65" t="s">
        <v>370</v>
      </c>
      <c r="C98" s="66">
        <f>+C96+C97</f>
        <v>3841.0929629629627</v>
      </c>
      <c r="D98" s="29"/>
      <c r="E98" s="29"/>
      <c r="F98" s="29"/>
      <c r="G98" s="29"/>
    </row>
    <row r="104" spans="1:7" ht="14.25" customHeight="1" thickBot="1" x14ac:dyDescent="0.3"/>
    <row r="105" spans="1:7" s="72" customFormat="1" ht="6.75" customHeight="1" thickBot="1" x14ac:dyDescent="0.3">
      <c r="A105" s="71"/>
    </row>
    <row r="109" spans="1:7" ht="15.75" thickBot="1" x14ac:dyDescent="0.3">
      <c r="A109" s="125" t="s">
        <v>394</v>
      </c>
      <c r="B109" s="125"/>
      <c r="C109" s="125"/>
      <c r="D109" s="125"/>
      <c r="E109" s="125"/>
      <c r="F109" s="125"/>
      <c r="G109" s="125"/>
    </row>
    <row r="110" spans="1:7" x14ac:dyDescent="0.25">
      <c r="A110" s="126" t="s">
        <v>312</v>
      </c>
      <c r="B110" s="128" t="s">
        <v>313</v>
      </c>
      <c r="C110" s="128" t="s">
        <v>314</v>
      </c>
      <c r="D110" s="130" t="s">
        <v>315</v>
      </c>
      <c r="E110" s="128" t="s">
        <v>316</v>
      </c>
      <c r="F110" s="133" t="s">
        <v>317</v>
      </c>
      <c r="G110" s="128" t="s">
        <v>318</v>
      </c>
    </row>
    <row r="111" spans="1:7" ht="15.75" thickBot="1" x14ac:dyDescent="0.3">
      <c r="A111" s="127"/>
      <c r="B111" s="129"/>
      <c r="C111" s="129"/>
      <c r="D111" s="131"/>
      <c r="E111" s="132"/>
      <c r="F111" s="134"/>
      <c r="G111" s="132"/>
    </row>
    <row r="112" spans="1:7" ht="16.5" thickBot="1" x14ac:dyDescent="0.3">
      <c r="A112" s="21" t="s">
        <v>289</v>
      </c>
      <c r="C112" s="22" t="s">
        <v>320</v>
      </c>
      <c r="D112" s="23" t="s">
        <v>321</v>
      </c>
      <c r="E112" s="24" t="s">
        <v>322</v>
      </c>
      <c r="F112" s="25" t="s">
        <v>395</v>
      </c>
      <c r="G112" s="26" t="s">
        <v>324</v>
      </c>
    </row>
    <row r="113" spans="1:7" ht="16.5" thickBot="1" x14ac:dyDescent="0.3">
      <c r="A113" s="27" t="s">
        <v>326</v>
      </c>
      <c r="B113" s="28"/>
      <c r="C113" s="22" t="s">
        <v>320</v>
      </c>
      <c r="D113" s="29"/>
      <c r="E113" s="24" t="s">
        <v>327</v>
      </c>
      <c r="F113" s="25" t="s">
        <v>396</v>
      </c>
      <c r="G113" s="26" t="s">
        <v>329</v>
      </c>
    </row>
    <row r="114" spans="1:7" ht="16.5" thickBot="1" x14ac:dyDescent="0.3">
      <c r="A114" s="29"/>
      <c r="B114" s="28"/>
      <c r="C114" s="22" t="s">
        <v>320</v>
      </c>
      <c r="D114" s="29"/>
      <c r="E114" s="24" t="s">
        <v>333</v>
      </c>
      <c r="F114" s="25" t="s">
        <v>397</v>
      </c>
      <c r="G114" s="26" t="s">
        <v>335</v>
      </c>
    </row>
    <row r="115" spans="1:7" ht="16.5" thickBot="1" x14ac:dyDescent="0.3">
      <c r="A115" s="29"/>
      <c r="B115" s="28"/>
      <c r="C115" s="22" t="s">
        <v>320</v>
      </c>
      <c r="D115" s="29"/>
      <c r="E115" s="24" t="s">
        <v>337</v>
      </c>
      <c r="F115" s="25" t="s">
        <v>398</v>
      </c>
      <c r="G115" s="26" t="s">
        <v>339</v>
      </c>
    </row>
    <row r="116" spans="1:7" ht="16.5" thickBot="1" x14ac:dyDescent="0.3">
      <c r="A116" s="29"/>
      <c r="B116" s="28"/>
      <c r="C116" s="22" t="s">
        <v>320</v>
      </c>
      <c r="D116" s="29"/>
      <c r="E116" s="35" t="s">
        <v>340</v>
      </c>
      <c r="F116" s="25" t="s">
        <v>399</v>
      </c>
      <c r="G116" s="26" t="s">
        <v>382</v>
      </c>
    </row>
    <row r="117" spans="1:7" ht="16.5" thickBot="1" x14ac:dyDescent="0.3">
      <c r="A117" s="29"/>
      <c r="B117" s="28"/>
      <c r="C117" s="22" t="s">
        <v>320</v>
      </c>
      <c r="D117" s="36" t="s">
        <v>343</v>
      </c>
      <c r="E117" s="37" t="s">
        <v>344</v>
      </c>
      <c r="F117" s="38" t="s">
        <v>400</v>
      </c>
      <c r="G117" s="26" t="s">
        <v>382</v>
      </c>
    </row>
    <row r="118" spans="1:7" ht="16.5" thickBot="1" x14ac:dyDescent="0.3">
      <c r="A118" s="29"/>
      <c r="B118" s="28"/>
      <c r="C118" s="22" t="s">
        <v>320</v>
      </c>
      <c r="D118" s="29"/>
      <c r="E118" s="24" t="s">
        <v>348</v>
      </c>
      <c r="F118" s="42" t="s">
        <v>401</v>
      </c>
      <c r="G118" s="26" t="s">
        <v>350</v>
      </c>
    </row>
    <row r="119" spans="1:7" ht="16.5" thickBot="1" x14ac:dyDescent="0.3">
      <c r="A119" s="29"/>
      <c r="B119" s="28"/>
      <c r="C119" s="22" t="s">
        <v>320</v>
      </c>
      <c r="D119" s="29"/>
      <c r="E119" s="24" t="s">
        <v>351</v>
      </c>
      <c r="F119" s="42" t="s">
        <v>402</v>
      </c>
      <c r="G119" s="26" t="s">
        <v>353</v>
      </c>
    </row>
    <row r="120" spans="1:7" ht="16.5" thickBot="1" x14ac:dyDescent="0.3">
      <c r="A120" s="29"/>
      <c r="B120" s="28"/>
      <c r="C120" s="22" t="s">
        <v>320</v>
      </c>
      <c r="D120" s="29"/>
      <c r="E120" s="24" t="s">
        <v>354</v>
      </c>
      <c r="F120" s="42"/>
      <c r="G120" s="26" t="s">
        <v>355</v>
      </c>
    </row>
    <row r="121" spans="1:7" ht="16.5" thickBot="1" x14ac:dyDescent="0.3">
      <c r="A121" s="29"/>
      <c r="B121" s="28"/>
      <c r="C121" s="22" t="s">
        <v>320</v>
      </c>
      <c r="D121" s="48" t="s">
        <v>357</v>
      </c>
      <c r="E121" s="24" t="s">
        <v>358</v>
      </c>
      <c r="F121" s="49"/>
      <c r="G121" s="26"/>
    </row>
    <row r="122" spans="1:7" ht="16.5" thickBot="1" x14ac:dyDescent="0.3">
      <c r="A122" s="29"/>
      <c r="B122" s="28" t="s">
        <v>356</v>
      </c>
      <c r="C122" s="47">
        <v>8086.36</v>
      </c>
      <c r="D122" s="29"/>
      <c r="E122" s="35" t="s">
        <v>359</v>
      </c>
      <c r="F122" s="49"/>
      <c r="G122" s="26"/>
    </row>
    <row r="123" spans="1:7" ht="16.5" thickBot="1" x14ac:dyDescent="0.3">
      <c r="A123" s="29"/>
      <c r="B123" s="29"/>
      <c r="C123" s="50">
        <v>8086.36</v>
      </c>
      <c r="D123" s="29"/>
      <c r="E123" s="53" t="s">
        <v>360</v>
      </c>
      <c r="F123" s="49"/>
      <c r="G123" s="26"/>
    </row>
    <row r="124" spans="1:7" ht="16.5" thickBot="1" x14ac:dyDescent="0.3">
      <c r="A124" s="29"/>
      <c r="B124" s="29"/>
      <c r="C124" s="50">
        <v>8086.36</v>
      </c>
      <c r="D124" s="29"/>
      <c r="E124" s="24" t="s">
        <v>361</v>
      </c>
      <c r="F124" s="49"/>
      <c r="G124" s="26"/>
    </row>
    <row r="125" spans="1:7" ht="16.5" thickBot="1" x14ac:dyDescent="0.3">
      <c r="A125" s="29"/>
      <c r="B125" s="29"/>
      <c r="C125" s="50">
        <v>8086.36</v>
      </c>
      <c r="D125" s="29"/>
      <c r="E125" s="24" t="s">
        <v>363</v>
      </c>
      <c r="F125" s="49"/>
      <c r="G125" s="26"/>
    </row>
    <row r="126" spans="1:7" ht="16.5" thickBot="1" x14ac:dyDescent="0.3">
      <c r="A126" s="29"/>
      <c r="B126" s="29"/>
      <c r="C126" s="50"/>
      <c r="D126" s="29"/>
      <c r="E126" s="35"/>
      <c r="F126" s="49"/>
      <c r="G126" s="54"/>
    </row>
    <row r="127" spans="1:7" ht="15.75" x14ac:dyDescent="0.25">
      <c r="A127" s="29"/>
      <c r="B127" s="29"/>
      <c r="C127" s="55">
        <f>SUM(C112:C126)</f>
        <v>32345.439999999999</v>
      </c>
      <c r="D127" s="29"/>
      <c r="E127" s="29"/>
      <c r="F127" s="29"/>
      <c r="G127" s="29"/>
    </row>
    <row r="128" spans="1:7" ht="15.75" x14ac:dyDescent="0.25">
      <c r="A128" s="29"/>
      <c r="B128" s="29"/>
      <c r="C128" s="55"/>
      <c r="D128" s="29"/>
      <c r="E128" s="29"/>
      <c r="F128" s="29"/>
      <c r="G128" s="29"/>
    </row>
    <row r="129" spans="1:7" x14ac:dyDescent="0.25">
      <c r="C129" s="56"/>
    </row>
    <row r="130" spans="1:7" ht="15.75" x14ac:dyDescent="0.25">
      <c r="B130" s="57"/>
      <c r="C130" s="58">
        <f>'DATOS ALUMNOS'!G114</f>
        <v>17700</v>
      </c>
      <c r="D130" s="29"/>
      <c r="E130" s="29"/>
      <c r="F130" s="29"/>
      <c r="G130" s="29"/>
    </row>
    <row r="131" spans="1:7" x14ac:dyDescent="0.25">
      <c r="B131" s="20" t="s">
        <v>367</v>
      </c>
      <c r="C131" s="61">
        <f>+C130-C122</f>
        <v>9613.64</v>
      </c>
      <c r="D131" s="29"/>
      <c r="E131" s="29"/>
      <c r="F131" s="29"/>
      <c r="G131" s="29"/>
    </row>
    <row r="132" spans="1:7" x14ac:dyDescent="0.25">
      <c r="B132" s="20" t="s">
        <v>368</v>
      </c>
      <c r="C132" s="62">
        <f>C131/1.08</f>
        <v>8901.5185185185182</v>
      </c>
      <c r="D132" s="29"/>
      <c r="E132" s="29"/>
      <c r="F132" s="29"/>
      <c r="G132" s="29"/>
    </row>
    <row r="133" spans="1:7" ht="15.75" thickBot="1" x14ac:dyDescent="0.3">
      <c r="B133" s="20" t="s">
        <v>369</v>
      </c>
      <c r="C133" s="62">
        <f>+C132*0.16</f>
        <v>1424.242962962963</v>
      </c>
      <c r="D133" s="29"/>
      <c r="E133" s="29"/>
      <c r="F133" s="29"/>
      <c r="G133" s="29"/>
    </row>
    <row r="134" spans="1:7" ht="19.5" thickBot="1" x14ac:dyDescent="0.35">
      <c r="A134" s="65"/>
      <c r="B134" s="65" t="s">
        <v>370</v>
      </c>
      <c r="C134" s="66">
        <f>+C132+C133</f>
        <v>10325.761481481481</v>
      </c>
      <c r="D134" s="29"/>
      <c r="E134" s="29"/>
      <c r="F134" s="29"/>
      <c r="G134" s="29"/>
    </row>
    <row r="140" spans="1:7" ht="15.75" thickBot="1" x14ac:dyDescent="0.3"/>
    <row r="141" spans="1:7" s="72" customFormat="1" ht="6.75" customHeight="1" thickBot="1" x14ac:dyDescent="0.3">
      <c r="A141" s="71"/>
    </row>
    <row r="145" spans="1:7" ht="15.75" thickBot="1" x14ac:dyDescent="0.3">
      <c r="A145" s="125" t="s">
        <v>403</v>
      </c>
      <c r="B145" s="125"/>
      <c r="C145" s="125"/>
      <c r="D145" s="125"/>
      <c r="E145" s="125"/>
      <c r="F145" s="125"/>
      <c r="G145" s="125"/>
    </row>
    <row r="146" spans="1:7" x14ac:dyDescent="0.25">
      <c r="A146" s="126" t="s">
        <v>312</v>
      </c>
      <c r="B146" s="128" t="s">
        <v>313</v>
      </c>
      <c r="C146" s="128" t="s">
        <v>314</v>
      </c>
      <c r="D146" s="130" t="s">
        <v>315</v>
      </c>
      <c r="E146" s="128" t="s">
        <v>316</v>
      </c>
      <c r="F146" s="133" t="s">
        <v>317</v>
      </c>
      <c r="G146" s="128" t="s">
        <v>318</v>
      </c>
    </row>
    <row r="147" spans="1:7" ht="15.75" thickBot="1" x14ac:dyDescent="0.3">
      <c r="A147" s="127"/>
      <c r="B147" s="129"/>
      <c r="C147" s="129"/>
      <c r="D147" s="131"/>
      <c r="E147" s="132"/>
      <c r="F147" s="134"/>
      <c r="G147" s="132"/>
    </row>
    <row r="148" spans="1:7" ht="16.5" thickBot="1" x14ac:dyDescent="0.3">
      <c r="A148" s="21" t="s">
        <v>289</v>
      </c>
      <c r="B148" s="28"/>
      <c r="C148" s="22" t="s">
        <v>320</v>
      </c>
      <c r="D148" s="23" t="s">
        <v>321</v>
      </c>
      <c r="E148" s="24" t="s">
        <v>322</v>
      </c>
      <c r="F148" s="25" t="s">
        <v>404</v>
      </c>
      <c r="G148" s="26" t="s">
        <v>324</v>
      </c>
    </row>
    <row r="149" spans="1:7" ht="16.5" thickBot="1" x14ac:dyDescent="0.3">
      <c r="A149" s="27" t="s">
        <v>326</v>
      </c>
      <c r="B149" s="28"/>
      <c r="C149" s="22" t="s">
        <v>320</v>
      </c>
      <c r="D149" s="29"/>
      <c r="E149" s="24" t="s">
        <v>327</v>
      </c>
      <c r="F149" s="25" t="s">
        <v>405</v>
      </c>
      <c r="G149" s="26" t="s">
        <v>329</v>
      </c>
    </row>
    <row r="150" spans="1:7" ht="16.5" thickBot="1" x14ac:dyDescent="0.3">
      <c r="A150" s="29"/>
      <c r="B150" s="28"/>
      <c r="C150" s="22" t="s">
        <v>320</v>
      </c>
      <c r="D150" s="29"/>
      <c r="E150" s="24" t="s">
        <v>333</v>
      </c>
      <c r="F150" s="25" t="s">
        <v>406</v>
      </c>
      <c r="G150" s="26" t="s">
        <v>335</v>
      </c>
    </row>
    <row r="151" spans="1:7" ht="16.5" thickBot="1" x14ac:dyDescent="0.3">
      <c r="A151" s="29"/>
      <c r="B151" s="28"/>
      <c r="C151" s="22" t="s">
        <v>320</v>
      </c>
      <c r="D151" s="29"/>
      <c r="E151" s="24" t="s">
        <v>337</v>
      </c>
      <c r="F151" s="25" t="s">
        <v>407</v>
      </c>
      <c r="G151" s="26" t="s">
        <v>339</v>
      </c>
    </row>
    <row r="152" spans="1:7" ht="16.5" thickBot="1" x14ac:dyDescent="0.3">
      <c r="A152" s="29"/>
      <c r="B152" s="28"/>
      <c r="C152" s="22" t="s">
        <v>320</v>
      </c>
      <c r="D152" s="29"/>
      <c r="E152" s="35" t="s">
        <v>340</v>
      </c>
      <c r="F152" s="25" t="s">
        <v>408</v>
      </c>
      <c r="G152" s="26" t="s">
        <v>342</v>
      </c>
    </row>
    <row r="153" spans="1:7" ht="16.5" thickBot="1" x14ac:dyDescent="0.3">
      <c r="A153" s="29"/>
      <c r="B153" s="28"/>
      <c r="C153" s="22" t="s">
        <v>320</v>
      </c>
      <c r="D153" s="36" t="s">
        <v>343</v>
      </c>
      <c r="E153" s="37" t="s">
        <v>344</v>
      </c>
      <c r="F153" s="38" t="s">
        <v>409</v>
      </c>
      <c r="G153" s="26" t="s">
        <v>346</v>
      </c>
    </row>
    <row r="154" spans="1:7" ht="16.5" thickBot="1" x14ac:dyDescent="0.3">
      <c r="A154" s="29"/>
      <c r="B154" s="28"/>
      <c r="C154" s="22" t="s">
        <v>320</v>
      </c>
      <c r="D154" s="29"/>
      <c r="E154" s="24" t="s">
        <v>348</v>
      </c>
      <c r="F154" s="42" t="s">
        <v>410</v>
      </c>
      <c r="G154" s="26" t="s">
        <v>350</v>
      </c>
    </row>
    <row r="155" spans="1:7" ht="16.5" thickBot="1" x14ac:dyDescent="0.3">
      <c r="A155" s="29"/>
      <c r="B155" s="28"/>
      <c r="C155" s="22" t="s">
        <v>320</v>
      </c>
      <c r="D155" s="29"/>
      <c r="E155" s="24" t="s">
        <v>351</v>
      </c>
      <c r="F155" s="42"/>
      <c r="G155" s="26" t="s">
        <v>353</v>
      </c>
    </row>
    <row r="156" spans="1:7" ht="16.5" thickBot="1" x14ac:dyDescent="0.3">
      <c r="A156" s="29"/>
      <c r="B156" s="28"/>
      <c r="C156" s="22" t="s">
        <v>320</v>
      </c>
      <c r="D156" s="29"/>
      <c r="E156" s="24" t="s">
        <v>354</v>
      </c>
      <c r="F156" s="42"/>
      <c r="G156" s="26"/>
    </row>
    <row r="157" spans="1:7" ht="16.5" thickBot="1" x14ac:dyDescent="0.3">
      <c r="A157" s="29"/>
      <c r="B157" s="28" t="s">
        <v>356</v>
      </c>
      <c r="C157" s="47">
        <v>2280.77</v>
      </c>
      <c r="D157" s="48" t="s">
        <v>357</v>
      </c>
      <c r="E157" s="24" t="s">
        <v>358</v>
      </c>
      <c r="F157" s="49"/>
      <c r="G157" s="26"/>
    </row>
    <row r="158" spans="1:7" ht="16.5" thickBot="1" x14ac:dyDescent="0.3">
      <c r="A158" s="29"/>
      <c r="B158" s="29"/>
      <c r="C158" s="50">
        <v>2280.77</v>
      </c>
      <c r="D158" s="29"/>
      <c r="E158" s="35" t="s">
        <v>359</v>
      </c>
      <c r="F158" s="49"/>
      <c r="G158" s="26"/>
    </row>
    <row r="159" spans="1:7" ht="16.5" thickBot="1" x14ac:dyDescent="0.3">
      <c r="A159" s="29"/>
      <c r="B159" s="29"/>
      <c r="C159" s="50">
        <v>2280.77</v>
      </c>
      <c r="D159" s="29"/>
      <c r="E159" s="53" t="s">
        <v>360</v>
      </c>
      <c r="F159" s="49"/>
      <c r="G159" s="26"/>
    </row>
    <row r="160" spans="1:7" ht="16.5" thickBot="1" x14ac:dyDescent="0.3">
      <c r="A160" s="29"/>
      <c r="B160" s="29"/>
      <c r="C160" s="50">
        <v>2280.77</v>
      </c>
      <c r="D160" s="29"/>
      <c r="E160" s="24" t="s">
        <v>361</v>
      </c>
      <c r="F160" s="49"/>
      <c r="G160" s="26"/>
    </row>
    <row r="161" spans="1:7" ht="16.5" thickBot="1" x14ac:dyDescent="0.3">
      <c r="A161" s="29"/>
      <c r="B161" s="29"/>
      <c r="C161" s="50">
        <v>2280.77</v>
      </c>
      <c r="D161" s="29"/>
      <c r="E161" s="24" t="s">
        <v>363</v>
      </c>
      <c r="F161" s="49"/>
      <c r="G161" s="26"/>
    </row>
    <row r="162" spans="1:7" ht="16.5" thickBot="1" x14ac:dyDescent="0.3">
      <c r="A162" s="29"/>
      <c r="B162" s="29"/>
      <c r="C162" s="50"/>
      <c r="D162" s="29"/>
      <c r="E162" s="35"/>
      <c r="F162" s="49"/>
      <c r="G162" s="54"/>
    </row>
    <row r="163" spans="1:7" ht="15.75" x14ac:dyDescent="0.25">
      <c r="A163" s="29"/>
      <c r="B163" s="29"/>
      <c r="C163" s="55">
        <f>SUM(C148:C162)</f>
        <v>11403.85</v>
      </c>
      <c r="D163" s="29"/>
      <c r="E163" s="29"/>
      <c r="F163" s="29"/>
      <c r="G163" s="29"/>
    </row>
    <row r="164" spans="1:7" ht="15.75" x14ac:dyDescent="0.25">
      <c r="A164" s="29"/>
      <c r="B164" s="29"/>
      <c r="C164" s="55"/>
      <c r="D164" s="29"/>
      <c r="E164" s="29"/>
      <c r="F164" s="29"/>
      <c r="G164" s="29"/>
    </row>
    <row r="165" spans="1:7" x14ac:dyDescent="0.25">
      <c r="C165" s="56"/>
    </row>
    <row r="166" spans="1:7" ht="15.75" x14ac:dyDescent="0.25">
      <c r="B166" s="57"/>
      <c r="C166" s="58" t="str">
        <f>'DATOS ALUMNOS'!G134</f>
        <v>1,378.00</v>
      </c>
      <c r="D166" s="29"/>
      <c r="E166" s="29"/>
      <c r="F166" s="29"/>
      <c r="G166" s="29"/>
    </row>
    <row r="167" spans="1:7" x14ac:dyDescent="0.25">
      <c r="B167" s="20" t="s">
        <v>367</v>
      </c>
      <c r="C167" s="61">
        <f>+C166-C157</f>
        <v>-902.77</v>
      </c>
      <c r="D167" s="29"/>
      <c r="E167" s="29"/>
      <c r="F167" s="29"/>
      <c r="G167" s="29"/>
    </row>
    <row r="168" spans="1:7" x14ac:dyDescent="0.25">
      <c r="B168" s="20" t="s">
        <v>368</v>
      </c>
      <c r="C168" s="62">
        <f>C167/1.08</f>
        <v>-835.89814814814804</v>
      </c>
      <c r="D168" s="29"/>
      <c r="E168" s="29"/>
      <c r="F168" s="29"/>
      <c r="G168" s="29"/>
    </row>
    <row r="169" spans="1:7" ht="15.75" thickBot="1" x14ac:dyDescent="0.3">
      <c r="B169" s="20" t="s">
        <v>369</v>
      </c>
      <c r="C169" s="62">
        <f>+C168*0.16</f>
        <v>-133.74370370370369</v>
      </c>
      <c r="D169" s="29"/>
      <c r="E169" s="29"/>
      <c r="F169" s="29"/>
      <c r="G169" s="29"/>
    </row>
    <row r="170" spans="1:7" ht="19.5" thickBot="1" x14ac:dyDescent="0.35">
      <c r="A170" s="65"/>
      <c r="B170" s="65" t="s">
        <v>370</v>
      </c>
      <c r="C170" s="66">
        <f>+C168+C169</f>
        <v>-969.6418518518517</v>
      </c>
      <c r="D170" s="29"/>
      <c r="E170" s="29"/>
      <c r="F170" s="29"/>
      <c r="G170" s="29"/>
    </row>
    <row r="175" spans="1:7" ht="15.75" thickBot="1" x14ac:dyDescent="0.3"/>
    <row r="176" spans="1:7" s="72" customFormat="1" ht="6.75" customHeight="1" thickBot="1" x14ac:dyDescent="0.3">
      <c r="A176" s="71"/>
    </row>
    <row r="180" spans="1:7" ht="15.75" thickBot="1" x14ac:dyDescent="0.3">
      <c r="A180" s="125" t="s">
        <v>411</v>
      </c>
      <c r="B180" s="125"/>
      <c r="C180" s="125"/>
      <c r="D180" s="125"/>
      <c r="E180" s="125"/>
      <c r="F180" s="125"/>
      <c r="G180" s="125"/>
    </row>
    <row r="181" spans="1:7" x14ac:dyDescent="0.25">
      <c r="A181" s="126" t="s">
        <v>312</v>
      </c>
      <c r="B181" s="128" t="s">
        <v>313</v>
      </c>
      <c r="C181" s="128" t="s">
        <v>314</v>
      </c>
      <c r="D181" s="130" t="s">
        <v>315</v>
      </c>
      <c r="E181" s="128" t="s">
        <v>316</v>
      </c>
      <c r="F181" s="133" t="s">
        <v>317</v>
      </c>
      <c r="G181" s="128" t="s">
        <v>318</v>
      </c>
    </row>
    <row r="182" spans="1:7" ht="15.75" thickBot="1" x14ac:dyDescent="0.3">
      <c r="A182" s="127"/>
      <c r="B182" s="129"/>
      <c r="C182" s="129"/>
      <c r="D182" s="131"/>
      <c r="E182" s="132"/>
      <c r="F182" s="134"/>
      <c r="G182" s="132"/>
    </row>
    <row r="183" spans="1:7" ht="16.5" thickBot="1" x14ac:dyDescent="0.3">
      <c r="A183" s="21" t="s">
        <v>278</v>
      </c>
      <c r="B183" s="28"/>
      <c r="C183" s="22" t="s">
        <v>320</v>
      </c>
      <c r="D183" s="23" t="s">
        <v>321</v>
      </c>
      <c r="E183" s="24" t="s">
        <v>322</v>
      </c>
      <c r="F183" s="25" t="s">
        <v>412</v>
      </c>
      <c r="G183" s="26" t="s">
        <v>346</v>
      </c>
    </row>
    <row r="184" spans="1:7" ht="16.5" thickBot="1" x14ac:dyDescent="0.3">
      <c r="A184" s="27" t="s">
        <v>326</v>
      </c>
      <c r="B184" s="28"/>
      <c r="C184" s="22" t="s">
        <v>320</v>
      </c>
      <c r="D184" s="29"/>
      <c r="E184" s="24" t="s">
        <v>327</v>
      </c>
      <c r="F184" s="25" t="s">
        <v>413</v>
      </c>
      <c r="G184" s="26" t="s">
        <v>350</v>
      </c>
    </row>
    <row r="185" spans="1:7" ht="16.5" thickBot="1" x14ac:dyDescent="0.3">
      <c r="A185" s="29"/>
      <c r="B185" s="28"/>
      <c r="C185" s="22" t="s">
        <v>320</v>
      </c>
      <c r="D185" s="29"/>
      <c r="E185" s="24" t="s">
        <v>333</v>
      </c>
      <c r="F185" s="25"/>
      <c r="G185" s="26" t="s">
        <v>353</v>
      </c>
    </row>
    <row r="186" spans="1:7" ht="16.5" thickBot="1" x14ac:dyDescent="0.3">
      <c r="A186" s="29"/>
      <c r="B186" s="28"/>
      <c r="C186" s="22" t="s">
        <v>320</v>
      </c>
      <c r="D186" s="29"/>
      <c r="E186" s="24" t="s">
        <v>337</v>
      </c>
      <c r="F186" s="25"/>
      <c r="G186" s="26"/>
    </row>
    <row r="187" spans="1:7" ht="16.5" thickBot="1" x14ac:dyDescent="0.3">
      <c r="A187" s="29"/>
      <c r="B187" s="28" t="s">
        <v>356</v>
      </c>
      <c r="C187" s="47">
        <v>2965</v>
      </c>
      <c r="D187" s="29"/>
      <c r="E187" s="35" t="s">
        <v>340</v>
      </c>
      <c r="F187" s="25"/>
      <c r="G187" s="26"/>
    </row>
    <row r="188" spans="1:7" ht="16.5" thickBot="1" x14ac:dyDescent="0.3">
      <c r="A188" s="29"/>
      <c r="B188" s="28"/>
      <c r="C188" s="50">
        <v>2965</v>
      </c>
      <c r="D188" s="36" t="s">
        <v>343</v>
      </c>
      <c r="E188" s="37" t="s">
        <v>344</v>
      </c>
      <c r="F188" s="38"/>
      <c r="G188" s="26"/>
    </row>
    <row r="189" spans="1:7" ht="16.5" thickBot="1" x14ac:dyDescent="0.3">
      <c r="A189" s="29"/>
      <c r="B189" s="28"/>
      <c r="C189" s="50">
        <v>2965</v>
      </c>
      <c r="D189" s="29"/>
      <c r="E189" s="24" t="s">
        <v>348</v>
      </c>
      <c r="F189" s="42"/>
      <c r="G189" s="26"/>
    </row>
    <row r="190" spans="1:7" ht="16.5" thickBot="1" x14ac:dyDescent="0.3">
      <c r="A190" s="29"/>
      <c r="B190" s="29"/>
      <c r="C190" s="50">
        <v>2965</v>
      </c>
      <c r="D190" s="29"/>
      <c r="E190" s="24" t="s">
        <v>351</v>
      </c>
      <c r="F190" s="42"/>
      <c r="G190" s="26"/>
    </row>
    <row r="191" spans="1:7" ht="16.5" thickBot="1" x14ac:dyDescent="0.3">
      <c r="A191" s="29"/>
      <c r="B191" s="29"/>
      <c r="C191" s="50">
        <v>2965</v>
      </c>
      <c r="D191" s="29"/>
      <c r="E191" s="24" t="s">
        <v>354</v>
      </c>
      <c r="F191" s="42"/>
      <c r="G191" s="26"/>
    </row>
    <row r="192" spans="1:7" ht="16.5" thickBot="1" x14ac:dyDescent="0.3">
      <c r="A192" s="29"/>
      <c r="B192" s="29"/>
      <c r="C192" s="50">
        <v>2965</v>
      </c>
      <c r="D192" s="48" t="s">
        <v>357</v>
      </c>
      <c r="E192" s="24" t="s">
        <v>358</v>
      </c>
      <c r="F192" s="49"/>
      <c r="G192" s="26"/>
    </row>
    <row r="193" spans="1:7" ht="16.5" thickBot="1" x14ac:dyDescent="0.3">
      <c r="A193" s="29"/>
      <c r="B193" s="29"/>
      <c r="C193" s="50">
        <v>2965</v>
      </c>
      <c r="D193" s="29"/>
      <c r="E193" s="35" t="s">
        <v>359</v>
      </c>
      <c r="F193" s="49"/>
      <c r="G193" s="26"/>
    </row>
    <row r="194" spans="1:7" ht="16.5" thickBot="1" x14ac:dyDescent="0.3">
      <c r="A194" s="29"/>
      <c r="B194" s="29"/>
      <c r="C194" s="50">
        <v>2965</v>
      </c>
      <c r="D194" s="29"/>
      <c r="E194" s="53" t="s">
        <v>360</v>
      </c>
      <c r="F194" s="49"/>
      <c r="G194" s="26"/>
    </row>
    <row r="195" spans="1:7" ht="16.5" thickBot="1" x14ac:dyDescent="0.3">
      <c r="A195" s="29"/>
      <c r="B195" s="29"/>
      <c r="C195" s="50">
        <v>2965</v>
      </c>
      <c r="D195" s="29"/>
      <c r="E195" s="24" t="s">
        <v>361</v>
      </c>
      <c r="F195" s="49"/>
      <c r="G195" s="26"/>
    </row>
    <row r="196" spans="1:7" ht="16.5" thickBot="1" x14ac:dyDescent="0.3">
      <c r="A196" s="29"/>
      <c r="B196" s="29"/>
      <c r="C196" s="50">
        <v>2965</v>
      </c>
      <c r="D196" s="29"/>
      <c r="E196" s="24" t="s">
        <v>363</v>
      </c>
      <c r="F196" s="49"/>
      <c r="G196" s="26"/>
    </row>
    <row r="197" spans="1:7" ht="16.5" thickBot="1" x14ac:dyDescent="0.3">
      <c r="A197" s="29"/>
      <c r="B197" s="29"/>
      <c r="C197" s="50"/>
      <c r="D197" s="29"/>
      <c r="E197" s="35"/>
      <c r="F197" s="49"/>
      <c r="G197" s="54"/>
    </row>
    <row r="198" spans="1:7" ht="15.75" x14ac:dyDescent="0.25">
      <c r="A198" s="29"/>
      <c r="B198" s="29"/>
      <c r="C198" s="55">
        <f>SUM(C183:C197)</f>
        <v>29650</v>
      </c>
      <c r="D198" s="29"/>
      <c r="E198" s="29"/>
      <c r="F198" s="29"/>
      <c r="G198" s="29"/>
    </row>
    <row r="199" spans="1:7" ht="15.75" x14ac:dyDescent="0.25">
      <c r="A199" s="29"/>
      <c r="B199" s="29"/>
      <c r="C199" s="55"/>
      <c r="D199" s="29"/>
      <c r="E199" s="29"/>
      <c r="F199" s="29"/>
      <c r="G199" s="29"/>
    </row>
    <row r="200" spans="1:7" x14ac:dyDescent="0.25">
      <c r="C200" s="56"/>
    </row>
    <row r="201" spans="1:7" ht="15.75" x14ac:dyDescent="0.25">
      <c r="B201" s="57"/>
      <c r="C201" s="58">
        <f>'DATOS ALUMNOS'!G35</f>
        <v>6250</v>
      </c>
      <c r="D201" s="29"/>
      <c r="E201" s="29"/>
      <c r="F201" s="29"/>
      <c r="G201" s="29"/>
    </row>
    <row r="202" spans="1:7" x14ac:dyDescent="0.25">
      <c r="B202" s="20" t="s">
        <v>367</v>
      </c>
      <c r="C202" s="61">
        <f>+C201-C187</f>
        <v>3285</v>
      </c>
      <c r="D202" s="29"/>
      <c r="E202" s="29"/>
      <c r="F202" s="29"/>
      <c r="G202" s="29"/>
    </row>
    <row r="203" spans="1:7" x14ac:dyDescent="0.25">
      <c r="B203" s="20" t="s">
        <v>368</v>
      </c>
      <c r="C203" s="62">
        <f>C202/1.08</f>
        <v>3041.6666666666665</v>
      </c>
      <c r="D203" s="29"/>
      <c r="E203" s="29"/>
      <c r="F203" s="29"/>
      <c r="G203" s="29"/>
    </row>
    <row r="204" spans="1:7" ht="15.75" thickBot="1" x14ac:dyDescent="0.3">
      <c r="B204" s="20" t="s">
        <v>369</v>
      </c>
      <c r="C204" s="62">
        <f>+C203*0.16</f>
        <v>486.66666666666663</v>
      </c>
      <c r="D204" s="29"/>
      <c r="E204" s="29"/>
      <c r="F204" s="29"/>
      <c r="G204" s="29"/>
    </row>
    <row r="205" spans="1:7" ht="19.5" thickBot="1" x14ac:dyDescent="0.35">
      <c r="A205" s="65"/>
      <c r="B205" s="65" t="s">
        <v>370</v>
      </c>
      <c r="C205" s="66">
        <f>+C203+C204</f>
        <v>3528.333333333333</v>
      </c>
      <c r="D205" s="29"/>
      <c r="E205" s="29"/>
      <c r="F205" s="29"/>
      <c r="G205" s="29"/>
    </row>
    <row r="208" spans="1:7" ht="15.75" thickBot="1" x14ac:dyDescent="0.3"/>
    <row r="209" spans="1:7" s="72" customFormat="1" ht="6.75" customHeight="1" thickBot="1" x14ac:dyDescent="0.3">
      <c r="A209" s="71"/>
    </row>
    <row r="213" spans="1:7" ht="15.75" thickBot="1" x14ac:dyDescent="0.3">
      <c r="A213" s="125" t="s">
        <v>414</v>
      </c>
      <c r="B213" s="125"/>
      <c r="C213" s="125"/>
      <c r="D213" s="125"/>
      <c r="E213" s="125"/>
      <c r="F213" s="125"/>
      <c r="G213" s="125"/>
    </row>
    <row r="214" spans="1:7" x14ac:dyDescent="0.25">
      <c r="A214" s="126" t="s">
        <v>312</v>
      </c>
      <c r="B214" s="128" t="s">
        <v>313</v>
      </c>
      <c r="C214" s="128" t="s">
        <v>314</v>
      </c>
      <c r="D214" s="130" t="s">
        <v>315</v>
      </c>
      <c r="E214" s="128" t="s">
        <v>316</v>
      </c>
      <c r="F214" s="133" t="s">
        <v>317</v>
      </c>
      <c r="G214" s="128" t="s">
        <v>318</v>
      </c>
    </row>
    <row r="215" spans="1:7" ht="15.75" thickBot="1" x14ac:dyDescent="0.3">
      <c r="A215" s="127"/>
      <c r="B215" s="129"/>
      <c r="C215" s="129"/>
      <c r="D215" s="131"/>
      <c r="E215" s="132"/>
      <c r="F215" s="134"/>
      <c r="G215" s="132"/>
    </row>
    <row r="216" spans="1:7" ht="16.5" thickBot="1" x14ac:dyDescent="0.3">
      <c r="A216" s="21"/>
      <c r="B216" s="28"/>
      <c r="C216" s="22" t="s">
        <v>320</v>
      </c>
      <c r="D216" s="23" t="s">
        <v>321</v>
      </c>
      <c r="E216" s="24" t="s">
        <v>322</v>
      </c>
      <c r="F216" s="25" t="s">
        <v>415</v>
      </c>
      <c r="G216" s="26" t="s">
        <v>346</v>
      </c>
    </row>
    <row r="217" spans="1:7" ht="16.5" thickBot="1" x14ac:dyDescent="0.3">
      <c r="A217" s="27"/>
      <c r="B217" s="28"/>
      <c r="C217" s="22" t="s">
        <v>320</v>
      </c>
      <c r="D217" s="29"/>
      <c r="E217" s="24" t="s">
        <v>327</v>
      </c>
      <c r="F217" s="25" t="s">
        <v>416</v>
      </c>
      <c r="G217" s="26" t="s">
        <v>350</v>
      </c>
    </row>
    <row r="218" spans="1:7" ht="16.5" thickBot="1" x14ac:dyDescent="0.3">
      <c r="A218" s="29"/>
      <c r="B218" s="28"/>
      <c r="C218" s="22" t="s">
        <v>320</v>
      </c>
      <c r="D218" s="29"/>
      <c r="E218" s="24" t="s">
        <v>333</v>
      </c>
      <c r="F218" s="25"/>
      <c r="G218" s="26" t="s">
        <v>353</v>
      </c>
    </row>
    <row r="219" spans="1:7" ht="16.5" thickBot="1" x14ac:dyDescent="0.3">
      <c r="A219" s="29"/>
      <c r="B219" s="28"/>
      <c r="C219" s="22" t="s">
        <v>320</v>
      </c>
      <c r="D219" s="29"/>
      <c r="E219" s="24" t="s">
        <v>337</v>
      </c>
      <c r="F219" s="25"/>
      <c r="G219" s="26"/>
    </row>
    <row r="220" spans="1:7" ht="16.5" thickBot="1" x14ac:dyDescent="0.3">
      <c r="A220" s="29"/>
      <c r="B220" s="28" t="s">
        <v>356</v>
      </c>
      <c r="C220" s="47">
        <v>16942.86</v>
      </c>
      <c r="D220" s="29"/>
      <c r="E220" s="35" t="s">
        <v>340</v>
      </c>
      <c r="F220" s="25"/>
      <c r="G220" s="26"/>
    </row>
    <row r="221" spans="1:7" ht="16.5" thickBot="1" x14ac:dyDescent="0.3">
      <c r="A221" s="29"/>
      <c r="B221" s="28"/>
      <c r="C221" s="50">
        <v>16942.86</v>
      </c>
      <c r="D221" s="36" t="s">
        <v>343</v>
      </c>
      <c r="E221" s="37" t="s">
        <v>344</v>
      </c>
      <c r="F221" s="38"/>
      <c r="G221" s="26"/>
    </row>
    <row r="222" spans="1:7" ht="16.5" thickBot="1" x14ac:dyDescent="0.3">
      <c r="A222" s="29"/>
      <c r="B222" s="28"/>
      <c r="C222" s="50">
        <v>16942.86</v>
      </c>
      <c r="D222" s="29"/>
      <c r="E222" s="24" t="s">
        <v>348</v>
      </c>
      <c r="F222" s="42"/>
      <c r="G222" s="26"/>
    </row>
    <row r="223" spans="1:7" ht="16.5" thickBot="1" x14ac:dyDescent="0.3">
      <c r="A223" s="29"/>
      <c r="B223" s="29"/>
      <c r="C223" s="50">
        <v>16942.86</v>
      </c>
      <c r="D223" s="29"/>
      <c r="E223" s="24" t="s">
        <v>351</v>
      </c>
      <c r="F223" s="42"/>
      <c r="G223" s="26"/>
    </row>
    <row r="224" spans="1:7" ht="16.5" thickBot="1" x14ac:dyDescent="0.3">
      <c r="A224" s="29"/>
      <c r="B224" s="29"/>
      <c r="C224" s="50">
        <v>16942.86</v>
      </c>
      <c r="D224" s="29"/>
      <c r="E224" s="24" t="s">
        <v>354</v>
      </c>
      <c r="F224" s="42"/>
      <c r="G224" s="26"/>
    </row>
    <row r="225" spans="1:7" ht="16.5" thickBot="1" x14ac:dyDescent="0.3">
      <c r="A225" s="29"/>
      <c r="B225" s="29"/>
      <c r="C225" s="50">
        <v>16942.86</v>
      </c>
      <c r="D225" s="48" t="s">
        <v>357</v>
      </c>
      <c r="E225" s="24" t="s">
        <v>358</v>
      </c>
      <c r="F225" s="49"/>
      <c r="G225" s="26"/>
    </row>
    <row r="226" spans="1:7" ht="16.5" thickBot="1" x14ac:dyDescent="0.3">
      <c r="A226" s="29"/>
      <c r="B226" s="29"/>
      <c r="C226" s="50">
        <v>16942.86</v>
      </c>
      <c r="D226" s="29"/>
      <c r="E226" s="35" t="s">
        <v>359</v>
      </c>
      <c r="F226" s="49"/>
      <c r="G226" s="26"/>
    </row>
    <row r="227" spans="1:7" ht="16.5" thickBot="1" x14ac:dyDescent="0.3">
      <c r="A227" s="29"/>
      <c r="B227" s="29"/>
      <c r="C227" s="50">
        <v>16942.86</v>
      </c>
      <c r="D227" s="29"/>
      <c r="E227" s="53" t="s">
        <v>360</v>
      </c>
      <c r="F227" s="49"/>
      <c r="G227" s="26"/>
    </row>
    <row r="228" spans="1:7" ht="16.5" thickBot="1" x14ac:dyDescent="0.3">
      <c r="A228" s="29"/>
      <c r="B228" s="29"/>
      <c r="C228" s="50">
        <v>16942.86</v>
      </c>
      <c r="D228" s="29"/>
      <c r="E228" s="24" t="s">
        <v>361</v>
      </c>
      <c r="F228" s="49"/>
      <c r="G228" s="26"/>
    </row>
    <row r="229" spans="1:7" ht="16.5" thickBot="1" x14ac:dyDescent="0.3">
      <c r="A229" s="29"/>
      <c r="B229" s="29"/>
      <c r="C229" s="50">
        <v>16942.86</v>
      </c>
      <c r="D229" s="29"/>
      <c r="E229" s="24" t="s">
        <v>363</v>
      </c>
      <c r="F229" s="49"/>
      <c r="G229" s="26"/>
    </row>
    <row r="230" spans="1:7" ht="16.5" thickBot="1" x14ac:dyDescent="0.3">
      <c r="A230" s="29"/>
      <c r="B230" s="29"/>
      <c r="C230" s="50"/>
      <c r="D230" s="29"/>
      <c r="E230" s="35"/>
      <c r="F230" s="49"/>
      <c r="G230" s="54"/>
    </row>
    <row r="231" spans="1:7" ht="15.75" x14ac:dyDescent="0.25">
      <c r="A231" s="29"/>
      <c r="B231" s="29"/>
      <c r="C231" s="55">
        <f>SUM(C216:C230)</f>
        <v>169428.59999999998</v>
      </c>
      <c r="D231" s="29"/>
      <c r="E231" s="29"/>
      <c r="F231" s="29"/>
      <c r="G231" s="29"/>
    </row>
    <row r="232" spans="1:7" ht="15.75" x14ac:dyDescent="0.25">
      <c r="A232" s="29"/>
      <c r="B232" s="29"/>
      <c r="C232" s="55"/>
      <c r="D232" s="29"/>
      <c r="E232" s="29"/>
      <c r="F232" s="29"/>
      <c r="G232" s="29"/>
    </row>
    <row r="233" spans="1:7" x14ac:dyDescent="0.25">
      <c r="C233" s="56"/>
    </row>
    <row r="234" spans="1:7" ht="15.75" x14ac:dyDescent="0.25">
      <c r="B234" s="57"/>
      <c r="C234" s="58">
        <f>'DATOS ALUMNOS'!G61</f>
        <v>34435</v>
      </c>
      <c r="D234" s="29"/>
      <c r="E234" s="29"/>
      <c r="F234" s="29"/>
      <c r="G234" s="29"/>
    </row>
    <row r="235" spans="1:7" x14ac:dyDescent="0.25">
      <c r="B235" s="20" t="s">
        <v>367</v>
      </c>
      <c r="C235" s="61">
        <f>+C234-C220</f>
        <v>17492.14</v>
      </c>
      <c r="D235" s="29"/>
      <c r="E235" s="29"/>
      <c r="F235" s="29"/>
      <c r="G235" s="29"/>
    </row>
    <row r="236" spans="1:7" x14ac:dyDescent="0.25">
      <c r="B236" s="20" t="s">
        <v>368</v>
      </c>
      <c r="C236" s="62">
        <f>C235/1.08</f>
        <v>16196.425925925925</v>
      </c>
      <c r="D236" s="29"/>
      <c r="E236" s="29"/>
      <c r="F236" s="29"/>
      <c r="G236" s="29"/>
    </row>
    <row r="237" spans="1:7" ht="15.75" thickBot="1" x14ac:dyDescent="0.3">
      <c r="B237" s="20" t="s">
        <v>369</v>
      </c>
      <c r="C237" s="62">
        <f>+C236*0.16</f>
        <v>2591.428148148148</v>
      </c>
      <c r="D237" s="29"/>
      <c r="E237" s="29"/>
      <c r="F237" s="29"/>
      <c r="G237" s="29"/>
    </row>
    <row r="238" spans="1:7" ht="19.5" thickBot="1" x14ac:dyDescent="0.35">
      <c r="A238" s="65"/>
      <c r="B238" s="65" t="s">
        <v>370</v>
      </c>
      <c r="C238" s="66">
        <f>+C236+C237</f>
        <v>18787.854074074072</v>
      </c>
      <c r="D238" s="29"/>
      <c r="E238" s="29"/>
      <c r="F238" s="29"/>
      <c r="G238" s="29"/>
    </row>
    <row r="244" spans="1:7" ht="15.75" thickBot="1" x14ac:dyDescent="0.3"/>
    <row r="245" spans="1:7" s="72" customFormat="1" ht="6.75" customHeight="1" thickBot="1" x14ac:dyDescent="0.3">
      <c r="A245" s="71"/>
    </row>
    <row r="249" spans="1:7" ht="15.75" thickBot="1" x14ac:dyDescent="0.3">
      <c r="A249" s="125" t="s">
        <v>417</v>
      </c>
      <c r="B249" s="125"/>
      <c r="C249" s="125"/>
      <c r="D249" s="125"/>
      <c r="E249" s="125"/>
      <c r="F249" s="125"/>
      <c r="G249" s="125"/>
    </row>
    <row r="250" spans="1:7" x14ac:dyDescent="0.25">
      <c r="A250" s="126" t="s">
        <v>312</v>
      </c>
      <c r="B250" s="128" t="s">
        <v>313</v>
      </c>
      <c r="C250" s="128" t="s">
        <v>314</v>
      </c>
      <c r="D250" s="130" t="s">
        <v>315</v>
      </c>
      <c r="E250" s="128" t="s">
        <v>316</v>
      </c>
      <c r="F250" s="133" t="s">
        <v>317</v>
      </c>
      <c r="G250" s="128" t="s">
        <v>318</v>
      </c>
    </row>
    <row r="251" spans="1:7" ht="15.75" thickBot="1" x14ac:dyDescent="0.3">
      <c r="A251" s="127"/>
      <c r="B251" s="129"/>
      <c r="C251" s="129"/>
      <c r="D251" s="131"/>
      <c r="E251" s="132"/>
      <c r="F251" s="134"/>
      <c r="G251" s="132"/>
    </row>
    <row r="252" spans="1:7" ht="16.5" thickBot="1" x14ac:dyDescent="0.3">
      <c r="A252" s="21"/>
      <c r="B252" s="28"/>
      <c r="C252" s="22" t="s">
        <v>320</v>
      </c>
      <c r="D252" s="23" t="s">
        <v>321</v>
      </c>
      <c r="E252" s="24" t="s">
        <v>322</v>
      </c>
      <c r="F252" s="25" t="s">
        <v>418</v>
      </c>
      <c r="G252" s="26" t="s">
        <v>346</v>
      </c>
    </row>
    <row r="253" spans="1:7" ht="16.5" thickBot="1" x14ac:dyDescent="0.3">
      <c r="A253" s="27"/>
      <c r="B253" s="28"/>
      <c r="C253" s="22" t="s">
        <v>320</v>
      </c>
      <c r="D253" s="29"/>
      <c r="E253" s="24" t="s">
        <v>327</v>
      </c>
      <c r="F253" s="25" t="s">
        <v>419</v>
      </c>
      <c r="G253" s="26" t="s">
        <v>350</v>
      </c>
    </row>
    <row r="254" spans="1:7" ht="16.5" thickBot="1" x14ac:dyDescent="0.3">
      <c r="A254" s="29"/>
      <c r="B254" s="28"/>
      <c r="C254" s="22" t="s">
        <v>320</v>
      </c>
      <c r="D254" s="29"/>
      <c r="E254" s="24" t="s">
        <v>333</v>
      </c>
      <c r="F254" s="25"/>
      <c r="G254" s="26" t="s">
        <v>353</v>
      </c>
    </row>
    <row r="255" spans="1:7" ht="16.5" thickBot="1" x14ac:dyDescent="0.3">
      <c r="A255" s="29"/>
      <c r="B255" s="28" t="s">
        <v>356</v>
      </c>
      <c r="C255" s="22" t="s">
        <v>320</v>
      </c>
      <c r="D255" s="29"/>
      <c r="E255" s="24" t="s">
        <v>337</v>
      </c>
      <c r="F255" s="25"/>
      <c r="G255" s="26"/>
    </row>
    <row r="256" spans="1:7" ht="16.5" thickBot="1" x14ac:dyDescent="0.3">
      <c r="A256" s="29"/>
      <c r="B256" s="28"/>
      <c r="C256" s="47">
        <v>7906.67</v>
      </c>
      <c r="D256" s="29"/>
      <c r="E256" s="35" t="s">
        <v>340</v>
      </c>
      <c r="F256" s="25"/>
      <c r="G256" s="26"/>
    </row>
    <row r="257" spans="1:7" ht="16.5" thickBot="1" x14ac:dyDescent="0.3">
      <c r="A257" s="29"/>
      <c r="B257" s="28"/>
      <c r="C257" s="50">
        <v>7906.67</v>
      </c>
      <c r="D257" s="36" t="s">
        <v>343</v>
      </c>
      <c r="E257" s="37" t="s">
        <v>344</v>
      </c>
      <c r="F257" s="38"/>
      <c r="G257" s="26"/>
    </row>
    <row r="258" spans="1:7" ht="16.5" thickBot="1" x14ac:dyDescent="0.3">
      <c r="A258" s="29"/>
      <c r="B258" s="28"/>
      <c r="C258" s="50">
        <v>7906.67</v>
      </c>
      <c r="D258" s="29"/>
      <c r="E258" s="24" t="s">
        <v>348</v>
      </c>
      <c r="F258" s="42"/>
      <c r="G258" s="26"/>
    </row>
    <row r="259" spans="1:7" ht="16.5" thickBot="1" x14ac:dyDescent="0.3">
      <c r="A259" s="29"/>
      <c r="B259" s="29"/>
      <c r="C259" s="50">
        <v>7906.67</v>
      </c>
      <c r="D259" s="29"/>
      <c r="E259" s="24" t="s">
        <v>351</v>
      </c>
      <c r="F259" s="42"/>
      <c r="G259" s="26"/>
    </row>
    <row r="260" spans="1:7" ht="16.5" thickBot="1" x14ac:dyDescent="0.3">
      <c r="A260" s="29"/>
      <c r="B260" s="29"/>
      <c r="C260" s="50">
        <v>7906.67</v>
      </c>
      <c r="D260" s="29"/>
      <c r="E260" s="24" t="s">
        <v>354</v>
      </c>
      <c r="F260" s="42"/>
      <c r="G260" s="26"/>
    </row>
    <row r="261" spans="1:7" ht="16.5" thickBot="1" x14ac:dyDescent="0.3">
      <c r="A261" s="29"/>
      <c r="B261" s="29"/>
      <c r="C261" s="50">
        <v>7906.67</v>
      </c>
      <c r="D261" s="48" t="s">
        <v>357</v>
      </c>
      <c r="E261" s="24" t="s">
        <v>358</v>
      </c>
      <c r="F261" s="49"/>
      <c r="G261" s="26"/>
    </row>
    <row r="262" spans="1:7" ht="16.5" thickBot="1" x14ac:dyDescent="0.3">
      <c r="A262" s="29"/>
      <c r="B262" s="29"/>
      <c r="C262" s="50">
        <v>7906.67</v>
      </c>
      <c r="D262" s="29"/>
      <c r="E262" s="35" t="s">
        <v>359</v>
      </c>
      <c r="F262" s="49"/>
      <c r="G262" s="26"/>
    </row>
    <row r="263" spans="1:7" ht="16.5" thickBot="1" x14ac:dyDescent="0.3">
      <c r="A263" s="29"/>
      <c r="B263" s="29"/>
      <c r="C263" s="50">
        <v>7906.67</v>
      </c>
      <c r="D263" s="29"/>
      <c r="E263" s="53" t="s">
        <v>360</v>
      </c>
      <c r="F263" s="49"/>
      <c r="G263" s="26"/>
    </row>
    <row r="264" spans="1:7" ht="16.5" thickBot="1" x14ac:dyDescent="0.3">
      <c r="A264" s="29"/>
      <c r="B264" s="29"/>
      <c r="C264" s="50">
        <v>7906.67</v>
      </c>
      <c r="D264" s="29"/>
      <c r="E264" s="24" t="s">
        <v>361</v>
      </c>
      <c r="F264" s="49"/>
      <c r="G264" s="26"/>
    </row>
    <row r="265" spans="1:7" ht="16.5" thickBot="1" x14ac:dyDescent="0.3">
      <c r="A265" s="29"/>
      <c r="B265" s="29"/>
      <c r="C265" s="50">
        <v>7906.67</v>
      </c>
      <c r="D265" s="29"/>
      <c r="E265" s="24" t="s">
        <v>363</v>
      </c>
      <c r="F265" s="49"/>
      <c r="G265" s="26"/>
    </row>
    <row r="266" spans="1:7" ht="16.5" thickBot="1" x14ac:dyDescent="0.3">
      <c r="A266" s="29"/>
      <c r="B266" s="29"/>
      <c r="C266" s="50"/>
      <c r="D266" s="29"/>
      <c r="E266" s="35"/>
      <c r="F266" s="49"/>
      <c r="G266" s="54"/>
    </row>
    <row r="267" spans="1:7" ht="15.75" x14ac:dyDescent="0.25">
      <c r="A267" s="29"/>
      <c r="B267" s="29"/>
      <c r="C267" s="55">
        <f>SUM(C252:C266)</f>
        <v>79066.7</v>
      </c>
      <c r="D267" s="29"/>
      <c r="E267" s="29"/>
      <c r="F267" s="29"/>
      <c r="G267" s="29"/>
    </row>
    <row r="268" spans="1:7" ht="15.75" x14ac:dyDescent="0.25">
      <c r="A268" s="29"/>
      <c r="B268" s="29"/>
      <c r="C268" s="55"/>
      <c r="D268" s="29"/>
      <c r="E268" s="29"/>
      <c r="F268" s="29"/>
      <c r="G268" s="29"/>
    </row>
    <row r="269" spans="1:7" x14ac:dyDescent="0.25">
      <c r="C269" s="56"/>
    </row>
    <row r="270" spans="1:7" ht="15.75" x14ac:dyDescent="0.25">
      <c r="B270" s="57"/>
      <c r="C270" s="58">
        <f>'DATOS ALUMNOS'!G95</f>
        <v>0</v>
      </c>
      <c r="D270" s="29"/>
      <c r="E270" s="29"/>
      <c r="F270" s="29"/>
      <c r="G270" s="29"/>
    </row>
    <row r="271" spans="1:7" x14ac:dyDescent="0.25">
      <c r="B271" s="20" t="s">
        <v>367</v>
      </c>
      <c r="C271" s="61">
        <f>+C270-C256</f>
        <v>-7906.67</v>
      </c>
      <c r="D271" s="29"/>
      <c r="E271" s="61"/>
      <c r="F271" s="29"/>
      <c r="G271" s="29"/>
    </row>
    <row r="272" spans="1:7" x14ac:dyDescent="0.25">
      <c r="B272" s="20" t="s">
        <v>368</v>
      </c>
      <c r="C272" s="62">
        <f>C271/1.08</f>
        <v>-7320.99074074074</v>
      </c>
      <c r="D272" s="29"/>
      <c r="E272" s="29"/>
      <c r="F272" s="29"/>
      <c r="G272" s="29"/>
    </row>
    <row r="273" spans="1:7" ht="15.75" thickBot="1" x14ac:dyDescent="0.3">
      <c r="B273" s="20" t="s">
        <v>369</v>
      </c>
      <c r="C273" s="62">
        <f>+C272*0.16</f>
        <v>-1171.3585185185184</v>
      </c>
      <c r="D273" s="29"/>
      <c r="E273" s="29"/>
      <c r="F273" s="29"/>
      <c r="G273" s="29"/>
    </row>
    <row r="274" spans="1:7" ht="19.5" thickBot="1" x14ac:dyDescent="0.35">
      <c r="A274" s="65"/>
      <c r="B274" s="65" t="s">
        <v>370</v>
      </c>
      <c r="C274" s="66">
        <f>+C272+C273</f>
        <v>-8492.3492592592593</v>
      </c>
      <c r="D274" s="29"/>
      <c r="E274" s="29"/>
      <c r="F274" s="29"/>
      <c r="G274" s="29"/>
    </row>
    <row r="279" spans="1:7" ht="15.75" thickBot="1" x14ac:dyDescent="0.3"/>
    <row r="280" spans="1:7" s="72" customFormat="1" ht="6.75" customHeight="1" thickBot="1" x14ac:dyDescent="0.3">
      <c r="A280" s="71"/>
    </row>
    <row r="284" spans="1:7" ht="15.75" thickBot="1" x14ac:dyDescent="0.3">
      <c r="A284" s="125" t="s">
        <v>420</v>
      </c>
      <c r="B284" s="125"/>
      <c r="C284" s="125"/>
      <c r="D284" s="125"/>
      <c r="E284" s="125"/>
      <c r="F284" s="125"/>
      <c r="G284" s="125"/>
    </row>
    <row r="285" spans="1:7" x14ac:dyDescent="0.25">
      <c r="A285" s="126" t="s">
        <v>312</v>
      </c>
      <c r="B285" s="128" t="s">
        <v>313</v>
      </c>
      <c r="C285" s="128" t="s">
        <v>314</v>
      </c>
      <c r="D285" s="130" t="s">
        <v>315</v>
      </c>
      <c r="E285" s="128" t="s">
        <v>316</v>
      </c>
      <c r="F285" s="133" t="s">
        <v>317</v>
      </c>
      <c r="G285" s="128" t="s">
        <v>318</v>
      </c>
    </row>
    <row r="286" spans="1:7" ht="15.75" thickBot="1" x14ac:dyDescent="0.3">
      <c r="A286" s="127"/>
      <c r="B286" s="129"/>
      <c r="C286" s="129"/>
      <c r="D286" s="131"/>
      <c r="E286" s="132"/>
      <c r="F286" s="134"/>
      <c r="G286" s="132"/>
    </row>
    <row r="287" spans="1:7" ht="16.5" thickBot="1" x14ac:dyDescent="0.3">
      <c r="A287" s="21"/>
      <c r="B287" s="28"/>
      <c r="C287" s="22" t="s">
        <v>320</v>
      </c>
      <c r="D287" s="23" t="s">
        <v>321</v>
      </c>
      <c r="E287" s="24" t="s">
        <v>322</v>
      </c>
      <c r="F287" s="25" t="s">
        <v>421</v>
      </c>
      <c r="G287" s="26" t="s">
        <v>346</v>
      </c>
    </row>
    <row r="288" spans="1:7" ht="16.5" thickBot="1" x14ac:dyDescent="0.3">
      <c r="A288" s="27"/>
      <c r="B288" s="28"/>
      <c r="C288" s="22" t="s">
        <v>320</v>
      </c>
      <c r="D288" s="29"/>
      <c r="E288" s="24" t="s">
        <v>327</v>
      </c>
      <c r="F288" s="25" t="s">
        <v>422</v>
      </c>
      <c r="G288" s="26" t="s">
        <v>350</v>
      </c>
    </row>
    <row r="289" spans="1:11" ht="16.5" thickBot="1" x14ac:dyDescent="0.3">
      <c r="A289" s="29"/>
      <c r="B289" s="28"/>
      <c r="C289" s="22" t="s">
        <v>320</v>
      </c>
      <c r="D289" s="29"/>
      <c r="E289" s="24" t="s">
        <v>333</v>
      </c>
      <c r="F289" s="25"/>
      <c r="G289" s="26" t="s">
        <v>353</v>
      </c>
    </row>
    <row r="290" spans="1:11" ht="16.5" thickBot="1" x14ac:dyDescent="0.3">
      <c r="A290" s="29"/>
      <c r="B290" s="28" t="s">
        <v>356</v>
      </c>
      <c r="C290" s="47">
        <v>2695.45</v>
      </c>
      <c r="D290" s="29"/>
      <c r="E290" s="24" t="s">
        <v>337</v>
      </c>
      <c r="F290" s="25"/>
      <c r="G290" s="26"/>
      <c r="K290" s="20" t="s">
        <v>423</v>
      </c>
    </row>
    <row r="291" spans="1:11" ht="16.5" thickBot="1" x14ac:dyDescent="0.3">
      <c r="A291" s="29"/>
      <c r="B291" s="28"/>
      <c r="C291" s="50">
        <v>2695.45</v>
      </c>
      <c r="D291" s="29"/>
      <c r="E291" s="35" t="s">
        <v>340</v>
      </c>
      <c r="F291" s="25"/>
      <c r="G291" s="26"/>
    </row>
    <row r="292" spans="1:11" ht="16.5" thickBot="1" x14ac:dyDescent="0.3">
      <c r="A292" s="29"/>
      <c r="B292" s="28"/>
      <c r="C292" s="50">
        <v>2695.45</v>
      </c>
      <c r="D292" s="36" t="s">
        <v>343</v>
      </c>
      <c r="E292" s="37" t="s">
        <v>344</v>
      </c>
      <c r="F292" s="38"/>
      <c r="G292" s="26"/>
    </row>
    <row r="293" spans="1:11" ht="16.5" thickBot="1" x14ac:dyDescent="0.3">
      <c r="A293" s="29"/>
      <c r="B293" s="28"/>
      <c r="C293" s="50">
        <v>2695.45</v>
      </c>
      <c r="D293" s="29"/>
      <c r="E293" s="24" t="s">
        <v>348</v>
      </c>
      <c r="F293" s="42"/>
      <c r="G293" s="26"/>
    </row>
    <row r="294" spans="1:11" ht="16.5" thickBot="1" x14ac:dyDescent="0.3">
      <c r="A294" s="29"/>
      <c r="B294" s="29"/>
      <c r="C294" s="50">
        <v>2695.45</v>
      </c>
      <c r="D294" s="29"/>
      <c r="E294" s="24" t="s">
        <v>351</v>
      </c>
      <c r="F294" s="42"/>
      <c r="G294" s="26"/>
    </row>
    <row r="295" spans="1:11" ht="16.5" thickBot="1" x14ac:dyDescent="0.3">
      <c r="A295" s="29"/>
      <c r="B295" s="29"/>
      <c r="C295" s="50">
        <v>2695.45</v>
      </c>
      <c r="D295" s="29"/>
      <c r="E295" s="24" t="s">
        <v>354</v>
      </c>
      <c r="F295" s="42"/>
      <c r="G295" s="26"/>
    </row>
    <row r="296" spans="1:11" ht="16.5" thickBot="1" x14ac:dyDescent="0.3">
      <c r="A296" s="29"/>
      <c r="B296" s="29"/>
      <c r="C296" s="50">
        <v>2695.45</v>
      </c>
      <c r="D296" s="48" t="s">
        <v>357</v>
      </c>
      <c r="E296" s="24" t="s">
        <v>358</v>
      </c>
      <c r="F296" s="49"/>
      <c r="G296" s="26"/>
    </row>
    <row r="297" spans="1:11" ht="16.5" thickBot="1" x14ac:dyDescent="0.3">
      <c r="A297" s="29"/>
      <c r="B297" s="29"/>
      <c r="C297" s="50">
        <v>2695.45</v>
      </c>
      <c r="D297" s="29"/>
      <c r="E297" s="35" t="s">
        <v>359</v>
      </c>
      <c r="F297" s="49"/>
      <c r="G297" s="26"/>
    </row>
    <row r="298" spans="1:11" ht="16.5" thickBot="1" x14ac:dyDescent="0.3">
      <c r="A298" s="29"/>
      <c r="B298" s="29"/>
      <c r="C298" s="50">
        <v>2695.45</v>
      </c>
      <c r="D298" s="29"/>
      <c r="E298" s="53" t="s">
        <v>360</v>
      </c>
      <c r="F298" s="49"/>
      <c r="G298" s="26"/>
    </row>
    <row r="299" spans="1:11" ht="16.5" thickBot="1" x14ac:dyDescent="0.3">
      <c r="A299" s="29"/>
      <c r="B299" s="29"/>
      <c r="C299" s="50">
        <v>2695.45</v>
      </c>
      <c r="D299" s="29"/>
      <c r="E299" s="24" t="s">
        <v>361</v>
      </c>
      <c r="F299" s="49"/>
      <c r="G299" s="26"/>
    </row>
    <row r="300" spans="1:11" ht="16.5" thickBot="1" x14ac:dyDescent="0.3">
      <c r="A300" s="29"/>
      <c r="B300" s="29"/>
      <c r="C300" s="50">
        <v>2695.45</v>
      </c>
      <c r="D300" s="29"/>
      <c r="E300" s="24" t="s">
        <v>363</v>
      </c>
      <c r="F300" s="49"/>
      <c r="G300" s="26"/>
    </row>
    <row r="301" spans="1:11" ht="16.5" thickBot="1" x14ac:dyDescent="0.3">
      <c r="A301" s="29"/>
      <c r="B301" s="29"/>
      <c r="C301" s="50"/>
      <c r="D301" s="29"/>
      <c r="E301" s="35"/>
      <c r="F301" s="49"/>
      <c r="G301" s="54"/>
    </row>
    <row r="302" spans="1:11" ht="15.75" x14ac:dyDescent="0.25">
      <c r="A302" s="29"/>
      <c r="B302" s="29"/>
      <c r="C302" s="55">
        <f>SUM(C287:C301)</f>
        <v>29649.950000000004</v>
      </c>
      <c r="D302" s="29"/>
      <c r="E302" s="29"/>
      <c r="F302" s="29"/>
      <c r="G302" s="29"/>
    </row>
    <row r="303" spans="1:11" ht="15.75" x14ac:dyDescent="0.25">
      <c r="A303" s="29"/>
      <c r="B303" s="29"/>
      <c r="C303" s="55"/>
      <c r="D303" s="29"/>
      <c r="E303" s="29"/>
      <c r="F303" s="29"/>
      <c r="G303" s="29"/>
    </row>
    <row r="304" spans="1:11" x14ac:dyDescent="0.25">
      <c r="C304" s="56"/>
    </row>
    <row r="305" spans="1:10" ht="15.75" x14ac:dyDescent="0.25">
      <c r="B305" s="57"/>
      <c r="C305" s="58">
        <f>'DATOS ALUMNOS'!G125</f>
        <v>10967.5</v>
      </c>
      <c r="D305" s="29"/>
      <c r="E305" s="29"/>
      <c r="F305" s="29"/>
      <c r="G305" s="29"/>
    </row>
    <row r="306" spans="1:10" x14ac:dyDescent="0.25">
      <c r="B306" s="20" t="s">
        <v>367</v>
      </c>
      <c r="C306" s="61">
        <f>+C305-C290</f>
        <v>8272.0499999999993</v>
      </c>
      <c r="D306" s="29"/>
      <c r="E306" s="29"/>
      <c r="F306" s="29"/>
      <c r="G306" s="29"/>
    </row>
    <row r="307" spans="1:10" x14ac:dyDescent="0.25">
      <c r="B307" s="20" t="s">
        <v>368</v>
      </c>
      <c r="C307" s="62">
        <f>C306/1.08</f>
        <v>7659.3055555555547</v>
      </c>
      <c r="D307" s="29"/>
      <c r="E307" s="29"/>
      <c r="F307" s="29"/>
      <c r="G307" s="29"/>
    </row>
    <row r="308" spans="1:10" ht="15.75" thickBot="1" x14ac:dyDescent="0.3">
      <c r="B308" s="20" t="s">
        <v>369</v>
      </c>
      <c r="C308" s="62">
        <f>+C307*0.16</f>
        <v>1225.4888888888888</v>
      </c>
      <c r="D308" s="29"/>
      <c r="E308" s="29"/>
      <c r="F308" s="29"/>
      <c r="G308" s="29"/>
      <c r="J308" s="56">
        <f>+C23+C59+C94+C130+C166+C201+C234+C270+C305+M7+M8+M9</f>
        <v>150933.5</v>
      </c>
    </row>
    <row r="309" spans="1:10" ht="19.5" thickBot="1" x14ac:dyDescent="0.35">
      <c r="A309" s="65"/>
      <c r="B309" s="65" t="s">
        <v>370</v>
      </c>
      <c r="C309" s="66">
        <f>+C307+C308</f>
        <v>8884.7944444444438</v>
      </c>
      <c r="D309" s="29"/>
      <c r="E309" s="29"/>
      <c r="F309" s="29"/>
      <c r="G309" s="29"/>
      <c r="J309" s="56"/>
    </row>
  </sheetData>
  <mergeCells count="75">
    <mergeCell ref="A2:G2"/>
    <mergeCell ref="A3:A4"/>
    <mergeCell ref="B3:B4"/>
    <mergeCell ref="C3:C4"/>
    <mergeCell ref="D3:D4"/>
    <mergeCell ref="E3:E4"/>
    <mergeCell ref="F3:F4"/>
    <mergeCell ref="G3:G4"/>
    <mergeCell ref="K4:M4"/>
    <mergeCell ref="K5:M5"/>
    <mergeCell ref="K27:L27"/>
    <mergeCell ref="A38:G38"/>
    <mergeCell ref="A39:A40"/>
    <mergeCell ref="B39:B40"/>
    <mergeCell ref="C39:C40"/>
    <mergeCell ref="D39:D40"/>
    <mergeCell ref="E39:E40"/>
    <mergeCell ref="F39:F40"/>
    <mergeCell ref="G39:G40"/>
    <mergeCell ref="A73:G73"/>
    <mergeCell ref="A74:A75"/>
    <mergeCell ref="B74:B75"/>
    <mergeCell ref="C74:C75"/>
    <mergeCell ref="D74:D75"/>
    <mergeCell ref="E74:E75"/>
    <mergeCell ref="F74:F75"/>
    <mergeCell ref="G74:G75"/>
    <mergeCell ref="A109:G109"/>
    <mergeCell ref="A110:A111"/>
    <mergeCell ref="B110:B111"/>
    <mergeCell ref="C110:C111"/>
    <mergeCell ref="D110:D111"/>
    <mergeCell ref="E110:E111"/>
    <mergeCell ref="F110:F111"/>
    <mergeCell ref="G110:G111"/>
    <mergeCell ref="A145:G145"/>
    <mergeCell ref="A146:A147"/>
    <mergeCell ref="B146:B147"/>
    <mergeCell ref="C146:C147"/>
    <mergeCell ref="D146:D147"/>
    <mergeCell ref="E146:E147"/>
    <mergeCell ref="F146:F147"/>
    <mergeCell ref="G146:G147"/>
    <mergeCell ref="A180:G180"/>
    <mergeCell ref="A181:A182"/>
    <mergeCell ref="B181:B182"/>
    <mergeCell ref="C181:C182"/>
    <mergeCell ref="D181:D182"/>
    <mergeCell ref="E181:E182"/>
    <mergeCell ref="F181:F182"/>
    <mergeCell ref="G181:G182"/>
    <mergeCell ref="A213:G213"/>
    <mergeCell ref="A214:A215"/>
    <mergeCell ref="B214:B215"/>
    <mergeCell ref="C214:C215"/>
    <mergeCell ref="D214:D215"/>
    <mergeCell ref="E214:E215"/>
    <mergeCell ref="F214:F215"/>
    <mergeCell ref="G214:G215"/>
    <mergeCell ref="A249:G249"/>
    <mergeCell ref="A250:A251"/>
    <mergeCell ref="B250:B251"/>
    <mergeCell ref="C250:C251"/>
    <mergeCell ref="D250:D251"/>
    <mergeCell ref="E250:E251"/>
    <mergeCell ref="F250:F251"/>
    <mergeCell ref="G250:G251"/>
    <mergeCell ref="A284:G284"/>
    <mergeCell ref="A285:A286"/>
    <mergeCell ref="B285:B286"/>
    <mergeCell ref="C285:C286"/>
    <mergeCell ref="D285:D286"/>
    <mergeCell ref="E285:E286"/>
    <mergeCell ref="F285:F286"/>
    <mergeCell ref="G285:G286"/>
  </mergeCells>
  <conditionalFormatting sqref="G5:G19">
    <cfRule type="containsBlanks" dxfId="8" priority="9">
      <formula>LEN(TRIM(G5))=0</formula>
    </cfRule>
  </conditionalFormatting>
  <conditionalFormatting sqref="G41:G55">
    <cfRule type="containsBlanks" dxfId="7" priority="8">
      <formula>LEN(TRIM(G41))=0</formula>
    </cfRule>
  </conditionalFormatting>
  <conditionalFormatting sqref="G76:G90">
    <cfRule type="containsBlanks" dxfId="6" priority="7">
      <formula>LEN(TRIM(G76))=0</formula>
    </cfRule>
  </conditionalFormatting>
  <conditionalFormatting sqref="G112:G126">
    <cfRule type="containsBlanks" dxfId="5" priority="6">
      <formula>LEN(TRIM(G112))=0</formula>
    </cfRule>
  </conditionalFormatting>
  <conditionalFormatting sqref="G148:G162">
    <cfRule type="containsBlanks" dxfId="4" priority="5">
      <formula>LEN(TRIM(G148))=0</formula>
    </cfRule>
  </conditionalFormatting>
  <conditionalFormatting sqref="G183:G197">
    <cfRule type="containsBlanks" dxfId="3" priority="4">
      <formula>LEN(TRIM(G183))=0</formula>
    </cfRule>
  </conditionalFormatting>
  <conditionalFormatting sqref="G216:G230">
    <cfRule type="containsBlanks" dxfId="2" priority="3">
      <formula>LEN(TRIM(G216))=0</formula>
    </cfRule>
  </conditionalFormatting>
  <conditionalFormatting sqref="G252:G266">
    <cfRule type="containsBlanks" dxfId="1" priority="2">
      <formula>LEN(TRIM(G252))=0</formula>
    </cfRule>
  </conditionalFormatting>
  <conditionalFormatting sqref="G287:G301">
    <cfRule type="containsBlanks" dxfId="0" priority="1">
      <formula>LEN(TRIM(G287))=0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opLeftCell="B1" zoomScale="86" zoomScaleNormal="86" workbookViewId="0">
      <selection activeCell="E155" sqref="E155"/>
    </sheetView>
  </sheetViews>
  <sheetFormatPr baseColWidth="10" defaultColWidth="11.42578125" defaultRowHeight="15" x14ac:dyDescent="0.25"/>
  <cols>
    <col min="1" max="1" width="11.42578125" style="104"/>
    <col min="2" max="2" width="11.42578125" style="76"/>
    <col min="3" max="3" width="49.28515625" style="76" bestFit="1" customWidth="1"/>
    <col min="4" max="4" width="28.28515625" style="76" bestFit="1" customWidth="1"/>
    <col min="5" max="5" width="27.28515625" style="76" customWidth="1"/>
    <col min="6" max="6" width="11.42578125" style="76"/>
    <col min="7" max="7" width="17.5703125" style="76" customWidth="1"/>
    <col min="8" max="8" width="11.42578125" style="76"/>
    <col min="9" max="9" width="30.28515625" style="76" customWidth="1"/>
    <col min="10" max="10" width="11.42578125" style="76"/>
    <col min="11" max="11" width="17.42578125" style="76" customWidth="1"/>
    <col min="12" max="12" width="16.85546875" style="76" customWidth="1"/>
    <col min="13" max="16384" width="11.42578125" style="76"/>
  </cols>
  <sheetData>
    <row r="1" spans="1:11" x14ac:dyDescent="0.25">
      <c r="A1" s="73"/>
      <c r="B1" s="74"/>
      <c r="C1" s="75" t="s">
        <v>424</v>
      </c>
      <c r="D1" s="75"/>
      <c r="E1" s="75"/>
      <c r="F1" s="75"/>
      <c r="G1" s="74"/>
      <c r="H1" s="74"/>
      <c r="I1" s="74"/>
    </row>
    <row r="2" spans="1:11" x14ac:dyDescent="0.25">
      <c r="A2" s="73"/>
      <c r="B2" s="77" t="s">
        <v>425</v>
      </c>
      <c r="C2" s="78" t="s">
        <v>426</v>
      </c>
      <c r="D2" s="78"/>
      <c r="E2" s="78"/>
      <c r="F2" s="78"/>
      <c r="G2" s="74"/>
      <c r="H2" s="74"/>
      <c r="I2" s="74"/>
    </row>
    <row r="3" spans="1:11" x14ac:dyDescent="0.25">
      <c r="A3" s="73"/>
      <c r="B3" s="77" t="s">
        <v>427</v>
      </c>
      <c r="C3" s="75" t="s">
        <v>428</v>
      </c>
      <c r="D3" s="75"/>
      <c r="E3" s="75"/>
      <c r="F3" s="75"/>
      <c r="G3" s="74"/>
      <c r="H3" s="74"/>
      <c r="I3" s="74"/>
    </row>
    <row r="4" spans="1:11" x14ac:dyDescent="0.25">
      <c r="A4" s="73"/>
      <c r="B4" s="77"/>
      <c r="C4" s="75"/>
      <c r="D4" s="75"/>
      <c r="E4" s="75"/>
      <c r="F4" s="75"/>
      <c r="G4" s="74"/>
      <c r="H4" s="74"/>
      <c r="I4" s="74"/>
    </row>
    <row r="6" spans="1:11" ht="15.75" thickBot="1" x14ac:dyDescent="0.3">
      <c r="A6" s="73"/>
      <c r="B6" s="79" t="s">
        <v>280</v>
      </c>
      <c r="C6" s="74"/>
      <c r="D6" s="74"/>
      <c r="E6" s="74"/>
      <c r="F6" s="74"/>
      <c r="G6" s="74"/>
      <c r="H6" s="74"/>
      <c r="I6" s="74"/>
    </row>
    <row r="7" spans="1:11" ht="30" x14ac:dyDescent="0.25">
      <c r="A7" s="80" t="s">
        <v>429</v>
      </c>
      <c r="B7" s="81" t="s">
        <v>430</v>
      </c>
      <c r="C7" s="82" t="s">
        <v>431</v>
      </c>
      <c r="D7" s="83" t="s">
        <v>432</v>
      </c>
      <c r="E7" s="80" t="s">
        <v>433</v>
      </c>
      <c r="F7" s="80" t="s">
        <v>434</v>
      </c>
      <c r="G7" s="84" t="s">
        <v>435</v>
      </c>
      <c r="H7" s="82" t="s">
        <v>425</v>
      </c>
      <c r="I7" s="85" t="s">
        <v>436</v>
      </c>
    </row>
    <row r="8" spans="1:11" x14ac:dyDescent="0.25">
      <c r="A8" s="86">
        <v>1</v>
      </c>
      <c r="B8" s="87"/>
      <c r="C8" s="119" t="s">
        <v>281</v>
      </c>
      <c r="D8" s="89" t="s">
        <v>437</v>
      </c>
      <c r="E8" s="111" t="s">
        <v>270</v>
      </c>
      <c r="F8" s="87"/>
      <c r="G8" s="112">
        <v>6298</v>
      </c>
      <c r="H8" s="113" t="s">
        <v>76</v>
      </c>
      <c r="I8" s="87"/>
    </row>
    <row r="9" spans="1:11" x14ac:dyDescent="0.25">
      <c r="A9" s="115"/>
      <c r="B9" s="87"/>
      <c r="C9" s="119"/>
      <c r="D9" s="89" t="s">
        <v>437</v>
      </c>
      <c r="E9" s="111" t="s">
        <v>274</v>
      </c>
      <c r="F9" s="87"/>
      <c r="G9" s="112">
        <v>2700</v>
      </c>
      <c r="H9" s="113" t="s">
        <v>68</v>
      </c>
      <c r="I9" s="87"/>
    </row>
    <row r="10" spans="1:11" x14ac:dyDescent="0.25">
      <c r="A10" s="73"/>
      <c r="B10" s="74"/>
      <c r="C10" s="74"/>
      <c r="D10" s="74"/>
      <c r="E10" s="74"/>
      <c r="F10" s="74"/>
      <c r="G10" s="92"/>
      <c r="H10" s="74"/>
      <c r="I10" s="74"/>
      <c r="K10" s="93"/>
    </row>
    <row r="11" spans="1:11" x14ac:dyDescent="0.25">
      <c r="A11" s="73"/>
      <c r="B11" s="74"/>
      <c r="C11" s="74"/>
      <c r="D11" s="74"/>
      <c r="E11" s="144" t="s">
        <v>438</v>
      </c>
      <c r="F11" s="144"/>
      <c r="G11" s="94">
        <f>+G8+G9</f>
        <v>8998</v>
      </c>
      <c r="H11" s="114"/>
      <c r="I11" s="114"/>
      <c r="K11" s="93"/>
    </row>
    <row r="12" spans="1:11" ht="24" customHeight="1" x14ac:dyDescent="0.25">
      <c r="A12" s="73"/>
      <c r="B12" s="74"/>
      <c r="C12" s="74"/>
      <c r="D12" s="74"/>
      <c r="E12" s="95"/>
      <c r="F12" s="95"/>
      <c r="G12" s="92"/>
      <c r="H12" s="74"/>
      <c r="I12" s="74"/>
    </row>
    <row r="13" spans="1:11" ht="15.75" thickBot="1" x14ac:dyDescent="0.3">
      <c r="A13" s="73"/>
      <c r="B13" s="79" t="s">
        <v>269</v>
      </c>
      <c r="C13" s="74"/>
      <c r="D13" s="74"/>
      <c r="E13" s="74"/>
      <c r="F13" s="74"/>
      <c r="G13" s="74"/>
      <c r="H13" s="74"/>
      <c r="I13" s="74"/>
    </row>
    <row r="14" spans="1:11" ht="30" x14ac:dyDescent="0.25">
      <c r="A14" s="80" t="s">
        <v>429</v>
      </c>
      <c r="B14" s="81" t="s">
        <v>430</v>
      </c>
      <c r="C14" s="82" t="s">
        <v>431</v>
      </c>
      <c r="D14" s="83" t="s">
        <v>432</v>
      </c>
      <c r="E14" s="80" t="s">
        <v>433</v>
      </c>
      <c r="F14" s="80" t="s">
        <v>434</v>
      </c>
      <c r="G14" s="84" t="s">
        <v>435</v>
      </c>
      <c r="H14" s="82" t="s">
        <v>425</v>
      </c>
      <c r="I14" s="85" t="s">
        <v>436</v>
      </c>
    </row>
    <row r="15" spans="1:11" x14ac:dyDescent="0.25">
      <c r="A15" s="86">
        <v>1</v>
      </c>
      <c r="B15" s="87"/>
      <c r="C15" s="119" t="s">
        <v>272</v>
      </c>
      <c r="D15" s="89" t="s">
        <v>437</v>
      </c>
      <c r="E15" s="119" t="s">
        <v>270</v>
      </c>
      <c r="F15" s="87"/>
      <c r="G15" s="112">
        <v>3825</v>
      </c>
      <c r="H15" s="113" t="s">
        <v>38</v>
      </c>
      <c r="I15" s="87"/>
    </row>
    <row r="16" spans="1:11" x14ac:dyDescent="0.25">
      <c r="A16" s="86">
        <v>2</v>
      </c>
      <c r="B16" s="87"/>
      <c r="C16" s="119" t="s">
        <v>272</v>
      </c>
      <c r="D16" s="89" t="s">
        <v>437</v>
      </c>
      <c r="E16" s="119" t="s">
        <v>270</v>
      </c>
      <c r="F16" s="87"/>
      <c r="G16" s="112">
        <v>405</v>
      </c>
      <c r="H16" s="113" t="s">
        <v>38</v>
      </c>
      <c r="I16" s="87"/>
    </row>
    <row r="17" spans="1:9" x14ac:dyDescent="0.25">
      <c r="A17" s="86"/>
      <c r="B17" s="87"/>
      <c r="C17" s="119" t="s">
        <v>271</v>
      </c>
      <c r="D17" s="89" t="s">
        <v>437</v>
      </c>
      <c r="E17" s="119" t="s">
        <v>270</v>
      </c>
      <c r="F17" s="87"/>
      <c r="G17" s="112">
        <v>6016</v>
      </c>
      <c r="H17" s="113" t="s">
        <v>76</v>
      </c>
      <c r="I17" s="87"/>
    </row>
    <row r="18" spans="1:9" x14ac:dyDescent="0.25">
      <c r="A18" s="86"/>
      <c r="B18" s="87"/>
      <c r="C18" s="119" t="s">
        <v>277</v>
      </c>
      <c r="D18" s="89" t="s">
        <v>437</v>
      </c>
      <c r="E18" s="119" t="s">
        <v>276</v>
      </c>
      <c r="F18" s="87"/>
      <c r="G18" s="112">
        <v>2555</v>
      </c>
      <c r="H18" s="113" t="s">
        <v>147</v>
      </c>
      <c r="I18" s="87"/>
    </row>
    <row r="19" spans="1:9" x14ac:dyDescent="0.25">
      <c r="A19" s="86"/>
      <c r="B19" s="87"/>
      <c r="C19" s="119" t="s">
        <v>277</v>
      </c>
      <c r="D19" s="89" t="s">
        <v>437</v>
      </c>
      <c r="E19" s="119" t="s">
        <v>275</v>
      </c>
      <c r="F19" s="87"/>
      <c r="G19" s="112">
        <v>2555</v>
      </c>
      <c r="H19" s="113" t="s">
        <v>147</v>
      </c>
      <c r="I19" s="87"/>
    </row>
    <row r="20" spans="1:9" x14ac:dyDescent="0.25">
      <c r="A20" s="86"/>
      <c r="B20" s="87"/>
      <c r="C20" s="119" t="s">
        <v>277</v>
      </c>
      <c r="D20" s="89" t="s">
        <v>437</v>
      </c>
      <c r="E20" s="119" t="s">
        <v>270</v>
      </c>
      <c r="F20" s="87"/>
      <c r="G20" s="112">
        <v>2555</v>
      </c>
      <c r="H20" s="113" t="s">
        <v>147</v>
      </c>
      <c r="I20" s="87"/>
    </row>
    <row r="21" spans="1:9" x14ac:dyDescent="0.25">
      <c r="A21" s="86"/>
      <c r="B21" s="87"/>
      <c r="C21" s="119" t="s">
        <v>273</v>
      </c>
      <c r="D21" s="89" t="s">
        <v>437</v>
      </c>
      <c r="E21" s="119" t="s">
        <v>276</v>
      </c>
      <c r="F21" s="87"/>
      <c r="G21" s="112">
        <v>2555</v>
      </c>
      <c r="H21" s="113" t="s">
        <v>147</v>
      </c>
      <c r="I21" s="87"/>
    </row>
    <row r="22" spans="1:9" x14ac:dyDescent="0.25">
      <c r="A22" s="86"/>
      <c r="B22" s="87"/>
      <c r="C22" s="119" t="s">
        <v>273</v>
      </c>
      <c r="D22" s="89" t="s">
        <v>437</v>
      </c>
      <c r="E22" s="119" t="s">
        <v>275</v>
      </c>
      <c r="F22" s="87"/>
      <c r="G22" s="112">
        <v>2555</v>
      </c>
      <c r="H22" s="113" t="s">
        <v>147</v>
      </c>
      <c r="I22" s="87"/>
    </row>
    <row r="23" spans="1:9" x14ac:dyDescent="0.25">
      <c r="A23" s="86"/>
      <c r="B23" s="87"/>
      <c r="C23" s="119" t="s">
        <v>273</v>
      </c>
      <c r="D23" s="89" t="s">
        <v>437</v>
      </c>
      <c r="E23" s="119" t="s">
        <v>274</v>
      </c>
      <c r="F23" s="87"/>
      <c r="G23" s="112">
        <v>2555</v>
      </c>
      <c r="H23" s="113" t="s">
        <v>147</v>
      </c>
      <c r="I23" s="87"/>
    </row>
    <row r="24" spans="1:9" x14ac:dyDescent="0.25">
      <c r="A24" s="115"/>
      <c r="B24" s="87"/>
      <c r="C24" s="120" t="s">
        <v>440</v>
      </c>
      <c r="D24" s="89" t="s">
        <v>437</v>
      </c>
      <c r="E24" s="111" t="s">
        <v>441</v>
      </c>
      <c r="F24" s="87"/>
      <c r="G24" s="90">
        <v>6705</v>
      </c>
      <c r="H24" t="s">
        <v>204</v>
      </c>
      <c r="I24" s="87"/>
    </row>
    <row r="25" spans="1:9" x14ac:dyDescent="0.25">
      <c r="A25" s="115"/>
      <c r="B25" s="116"/>
      <c r="C25"/>
      <c r="D25" s="117"/>
      <c r="E25" s="117"/>
      <c r="F25" s="116"/>
      <c r="G25" s="98"/>
      <c r="H25" s="118"/>
      <c r="I25" s="116"/>
    </row>
    <row r="26" spans="1:9" x14ac:dyDescent="0.25">
      <c r="A26" s="73"/>
      <c r="B26" s="74"/>
      <c r="C26" s="74"/>
      <c r="D26" s="74"/>
      <c r="E26" s="144" t="s">
        <v>438</v>
      </c>
      <c r="F26" s="144"/>
      <c r="G26" s="94">
        <f>SUM(G15:G24)</f>
        <v>32281</v>
      </c>
      <c r="H26" s="114"/>
      <c r="I26" s="114"/>
    </row>
    <row r="27" spans="1:9" x14ac:dyDescent="0.25">
      <c r="A27" s="73"/>
      <c r="B27" s="74"/>
      <c r="C27" s="74"/>
      <c r="D27" s="74"/>
      <c r="E27" s="95"/>
      <c r="F27" s="95"/>
      <c r="G27" s="74"/>
      <c r="H27" s="74"/>
      <c r="I27" s="74"/>
    </row>
    <row r="28" spans="1:9" x14ac:dyDescent="0.25">
      <c r="A28" s="73"/>
      <c r="B28" s="74"/>
      <c r="C28" s="74"/>
      <c r="D28" s="74"/>
      <c r="E28" s="95"/>
      <c r="F28" s="95"/>
      <c r="G28" s="74"/>
      <c r="H28" s="74"/>
      <c r="I28" s="74"/>
    </row>
    <row r="29" spans="1:9" x14ac:dyDescent="0.25">
      <c r="A29" s="73"/>
      <c r="B29" s="74"/>
      <c r="C29" s="74"/>
      <c r="D29" s="74"/>
      <c r="E29" s="95"/>
      <c r="F29" s="95"/>
      <c r="G29" s="74"/>
      <c r="H29" s="74"/>
      <c r="I29" s="74"/>
    </row>
    <row r="30" spans="1:9" x14ac:dyDescent="0.25">
      <c r="A30" s="73"/>
      <c r="B30" s="74"/>
      <c r="C30" s="74"/>
      <c r="D30" s="74"/>
      <c r="E30" s="95"/>
      <c r="F30" s="95"/>
      <c r="G30" s="74"/>
      <c r="H30" s="74"/>
      <c r="I30" s="74"/>
    </row>
    <row r="31" spans="1:9" ht="15.75" thickBot="1" x14ac:dyDescent="0.3">
      <c r="A31" s="73"/>
      <c r="B31" s="79" t="s">
        <v>278</v>
      </c>
      <c r="C31" s="74"/>
      <c r="D31" s="74"/>
      <c r="E31" s="74"/>
      <c r="F31" s="74"/>
      <c r="G31" s="74"/>
      <c r="H31" s="74"/>
      <c r="I31" s="74"/>
    </row>
    <row r="32" spans="1:9" ht="30" x14ac:dyDescent="0.25">
      <c r="A32" s="80" t="s">
        <v>429</v>
      </c>
      <c r="B32" s="81" t="s">
        <v>430</v>
      </c>
      <c r="C32" s="82" t="s">
        <v>431</v>
      </c>
      <c r="D32" s="83" t="s">
        <v>432</v>
      </c>
      <c r="E32" s="80" t="s">
        <v>433</v>
      </c>
      <c r="F32" s="80" t="s">
        <v>434</v>
      </c>
      <c r="G32" s="84" t="s">
        <v>435</v>
      </c>
      <c r="H32" s="82" t="s">
        <v>425</v>
      </c>
      <c r="I32" s="85" t="s">
        <v>436</v>
      </c>
    </row>
    <row r="33" spans="1:9" x14ac:dyDescent="0.25">
      <c r="A33" s="86">
        <v>1</v>
      </c>
      <c r="B33" s="87"/>
      <c r="C33" s="119" t="s">
        <v>279</v>
      </c>
      <c r="D33" s="89" t="s">
        <v>437</v>
      </c>
      <c r="E33" s="111" t="s">
        <v>270</v>
      </c>
      <c r="F33" s="87"/>
      <c r="G33" s="112">
        <v>6250</v>
      </c>
      <c r="H33" s="113" t="s">
        <v>38</v>
      </c>
      <c r="I33" s="87"/>
    </row>
    <row r="34" spans="1:9" x14ac:dyDescent="0.25">
      <c r="A34" s="73"/>
      <c r="B34" s="74"/>
      <c r="C34" s="74"/>
      <c r="D34" s="97"/>
      <c r="E34" s="97"/>
      <c r="F34" s="74"/>
      <c r="G34" s="98"/>
      <c r="H34" s="97"/>
      <c r="I34" s="74"/>
    </row>
    <row r="35" spans="1:9" x14ac:dyDescent="0.25">
      <c r="A35" s="73"/>
      <c r="B35" s="74"/>
      <c r="C35" s="74"/>
      <c r="D35" s="74"/>
      <c r="E35" s="144" t="s">
        <v>438</v>
      </c>
      <c r="F35" s="144"/>
      <c r="G35" s="94">
        <f>SUM(G33:G33)</f>
        <v>6250</v>
      </c>
      <c r="H35" s="114"/>
      <c r="I35" s="114"/>
    </row>
    <row r="36" spans="1:9" x14ac:dyDescent="0.25">
      <c r="A36" s="73"/>
      <c r="B36" s="74"/>
      <c r="C36" s="74"/>
      <c r="D36" s="74"/>
      <c r="E36" s="95"/>
      <c r="F36" s="95"/>
      <c r="G36" s="74"/>
      <c r="H36" s="74"/>
      <c r="I36" s="74"/>
    </row>
    <row r="37" spans="1:9" ht="15.75" thickBot="1" x14ac:dyDescent="0.3">
      <c r="A37" s="73"/>
      <c r="B37" s="79" t="s">
        <v>295</v>
      </c>
      <c r="C37" s="74"/>
      <c r="D37" s="74"/>
      <c r="E37" s="74"/>
      <c r="F37" s="74"/>
      <c r="G37" s="74"/>
      <c r="H37" s="74"/>
      <c r="I37" s="74"/>
    </row>
    <row r="38" spans="1:9" ht="30" x14ac:dyDescent="0.25">
      <c r="A38" s="80" t="s">
        <v>429</v>
      </c>
      <c r="B38" s="81" t="s">
        <v>430</v>
      </c>
      <c r="C38" s="82" t="s">
        <v>431</v>
      </c>
      <c r="D38" s="83" t="s">
        <v>432</v>
      </c>
      <c r="E38" s="80" t="s">
        <v>433</v>
      </c>
      <c r="F38" s="80" t="s">
        <v>434</v>
      </c>
      <c r="G38" s="84" t="s">
        <v>435</v>
      </c>
      <c r="H38" s="82" t="s">
        <v>425</v>
      </c>
      <c r="I38" s="85" t="s">
        <v>436</v>
      </c>
    </row>
    <row r="39" spans="1:9" x14ac:dyDescent="0.25">
      <c r="A39" s="86">
        <v>1</v>
      </c>
      <c r="B39" s="87"/>
      <c r="C39" s="119" t="s">
        <v>296</v>
      </c>
      <c r="D39" s="89" t="s">
        <v>437</v>
      </c>
      <c r="E39" s="119" t="s">
        <v>274</v>
      </c>
      <c r="F39" s="87"/>
      <c r="G39" s="112">
        <v>4512</v>
      </c>
      <c r="H39" s="113" t="s">
        <v>60</v>
      </c>
      <c r="I39" s="87"/>
    </row>
    <row r="40" spans="1:9" x14ac:dyDescent="0.25">
      <c r="A40" s="86">
        <v>2</v>
      </c>
      <c r="B40" s="87"/>
      <c r="C40" s="119" t="s">
        <v>297</v>
      </c>
      <c r="D40" s="89" t="s">
        <v>437</v>
      </c>
      <c r="E40" s="119" t="s">
        <v>274</v>
      </c>
      <c r="F40" s="87"/>
      <c r="G40" s="112">
        <v>4512</v>
      </c>
      <c r="H40" s="113" t="s">
        <v>76</v>
      </c>
      <c r="I40" s="87"/>
    </row>
    <row r="41" spans="1:9" x14ac:dyDescent="0.25">
      <c r="A41" s="74"/>
      <c r="B41" s="74"/>
      <c r="C41" s="74"/>
      <c r="D41" s="74"/>
      <c r="E41" s="74"/>
      <c r="F41" s="74"/>
      <c r="G41" s="74"/>
      <c r="H41" s="74"/>
      <c r="I41" s="74"/>
    </row>
    <row r="42" spans="1:9" x14ac:dyDescent="0.25">
      <c r="A42" s="73"/>
      <c r="B42" s="74"/>
      <c r="C42" s="74"/>
      <c r="D42" s="74"/>
      <c r="E42" s="144" t="s">
        <v>438</v>
      </c>
      <c r="F42" s="144"/>
      <c r="G42" s="94">
        <f>SUM(G39:G40)</f>
        <v>9024</v>
      </c>
      <c r="H42" s="114"/>
      <c r="I42" s="99"/>
    </row>
    <row r="43" spans="1:9" x14ac:dyDescent="0.25">
      <c r="A43" s="73"/>
      <c r="B43" s="74"/>
      <c r="C43" s="74"/>
      <c r="D43" s="74"/>
      <c r="E43" s="95"/>
      <c r="F43" s="95"/>
      <c r="G43" s="95"/>
      <c r="H43" s="95"/>
      <c r="I43" s="99"/>
    </row>
    <row r="44" spans="1:9" x14ac:dyDescent="0.25">
      <c r="A44" s="73"/>
      <c r="B44" s="74"/>
      <c r="C44" s="74"/>
      <c r="D44" s="74"/>
      <c r="E44" s="95"/>
      <c r="F44" s="95"/>
      <c r="G44" s="95"/>
      <c r="H44" s="95"/>
      <c r="I44" s="99"/>
    </row>
    <row r="45" spans="1:9" ht="15.75" thickBot="1" x14ac:dyDescent="0.3">
      <c r="A45" s="73"/>
      <c r="B45" s="79" t="s">
        <v>298</v>
      </c>
      <c r="C45" s="74"/>
      <c r="D45" s="74"/>
      <c r="E45" s="74"/>
      <c r="F45" s="74"/>
      <c r="G45" s="74"/>
      <c r="H45" s="74"/>
      <c r="I45" s="74"/>
    </row>
    <row r="46" spans="1:9" ht="30" x14ac:dyDescent="0.25">
      <c r="A46" s="80" t="s">
        <v>429</v>
      </c>
      <c r="B46" s="81" t="s">
        <v>430</v>
      </c>
      <c r="C46" s="82" t="s">
        <v>431</v>
      </c>
      <c r="D46" s="83" t="s">
        <v>432</v>
      </c>
      <c r="E46" s="80" t="s">
        <v>433</v>
      </c>
      <c r="F46" s="80" t="s">
        <v>434</v>
      </c>
      <c r="G46" s="84" t="s">
        <v>435</v>
      </c>
      <c r="H46" s="82" t="s">
        <v>425</v>
      </c>
      <c r="I46" s="85" t="s">
        <v>436</v>
      </c>
    </row>
    <row r="47" spans="1:9" x14ac:dyDescent="0.25">
      <c r="A47" s="86">
        <v>1</v>
      </c>
      <c r="B47" s="87"/>
      <c r="C47" s="119" t="s">
        <v>300</v>
      </c>
      <c r="D47" s="89" t="s">
        <v>437</v>
      </c>
      <c r="E47" s="119" t="s">
        <v>299</v>
      </c>
      <c r="F47" s="87"/>
      <c r="G47" s="112">
        <v>6400</v>
      </c>
      <c r="H47" s="113" t="s">
        <v>140</v>
      </c>
      <c r="I47" s="87"/>
    </row>
    <row r="48" spans="1:9" x14ac:dyDescent="0.25">
      <c r="A48" s="73"/>
      <c r="B48" s="74"/>
      <c r="C48" s="74"/>
      <c r="D48" s="97"/>
      <c r="E48" s="97"/>
      <c r="F48" s="74"/>
      <c r="G48" s="98"/>
      <c r="H48" s="97"/>
      <c r="I48" s="74"/>
    </row>
    <row r="49" spans="1:11" x14ac:dyDescent="0.25">
      <c r="A49" s="73"/>
      <c r="B49" s="74"/>
      <c r="C49" s="74"/>
      <c r="D49" s="74"/>
      <c r="E49" s="144" t="s">
        <v>438</v>
      </c>
      <c r="F49" s="144"/>
      <c r="G49" s="94">
        <f>SUM(G47:G47)</f>
        <v>6400</v>
      </c>
      <c r="H49" s="114"/>
      <c r="I49" s="114"/>
    </row>
    <row r="50" spans="1:11" x14ac:dyDescent="0.25">
      <c r="A50" s="73"/>
      <c r="B50" s="74"/>
      <c r="C50" s="74"/>
      <c r="D50" s="74"/>
      <c r="E50" s="95"/>
      <c r="F50" s="95"/>
      <c r="G50" s="95"/>
      <c r="H50" s="74"/>
      <c r="I50" s="74"/>
    </row>
    <row r="51" spans="1:11" x14ac:dyDescent="0.25">
      <c r="A51" s="73"/>
      <c r="B51" s="74"/>
      <c r="C51" s="74"/>
      <c r="D51" s="74"/>
      <c r="E51" s="95"/>
      <c r="F51" s="95"/>
      <c r="G51" s="95"/>
      <c r="H51" s="74"/>
      <c r="I51" s="74"/>
    </row>
    <row r="52" spans="1:11" ht="15.75" thickBot="1" x14ac:dyDescent="0.3">
      <c r="A52" s="73"/>
      <c r="B52" s="79" t="s">
        <v>301</v>
      </c>
      <c r="C52" s="74"/>
      <c r="D52" s="74"/>
      <c r="E52" s="74"/>
      <c r="F52" s="74"/>
      <c r="G52" s="74"/>
      <c r="H52" s="74"/>
      <c r="I52" s="74"/>
    </row>
    <row r="53" spans="1:11" ht="30" x14ac:dyDescent="0.25">
      <c r="A53" s="80" t="s">
        <v>429</v>
      </c>
      <c r="B53" s="81" t="s">
        <v>430</v>
      </c>
      <c r="C53" s="82" t="s">
        <v>431</v>
      </c>
      <c r="D53" s="83" t="s">
        <v>432</v>
      </c>
      <c r="E53" s="80" t="s">
        <v>433</v>
      </c>
      <c r="F53" s="80" t="s">
        <v>434</v>
      </c>
      <c r="G53" s="84" t="s">
        <v>435</v>
      </c>
      <c r="H53" s="82" t="s">
        <v>425</v>
      </c>
      <c r="I53" s="85" t="s">
        <v>436</v>
      </c>
    </row>
    <row r="54" spans="1:11" x14ac:dyDescent="0.25">
      <c r="A54" s="86">
        <v>1</v>
      </c>
      <c r="B54" s="87"/>
      <c r="C54" s="119" t="s">
        <v>304</v>
      </c>
      <c r="D54" s="89" t="s">
        <v>437</v>
      </c>
      <c r="E54" s="119" t="s">
        <v>270</v>
      </c>
      <c r="F54" s="100"/>
      <c r="G54" s="112">
        <v>6250</v>
      </c>
      <c r="H54" s="113" t="s">
        <v>95</v>
      </c>
      <c r="I54" s="101"/>
    </row>
    <row r="55" spans="1:11" x14ac:dyDescent="0.25">
      <c r="A55" s="86"/>
      <c r="B55" s="87"/>
      <c r="C55" s="119" t="s">
        <v>306</v>
      </c>
      <c r="D55" s="89" t="s">
        <v>437</v>
      </c>
      <c r="E55" s="119" t="s">
        <v>270</v>
      </c>
      <c r="F55" s="100"/>
      <c r="G55" s="112">
        <v>4375</v>
      </c>
      <c r="H55" s="113" t="s">
        <v>130</v>
      </c>
      <c r="I55" s="101"/>
    </row>
    <row r="56" spans="1:11" x14ac:dyDescent="0.25">
      <c r="A56" s="86"/>
      <c r="B56" s="87"/>
      <c r="C56" s="119" t="s">
        <v>307</v>
      </c>
      <c r="D56" s="89" t="s">
        <v>437</v>
      </c>
      <c r="E56" s="119" t="s">
        <v>270</v>
      </c>
      <c r="F56" s="100"/>
      <c r="G56" s="112">
        <v>6592.5</v>
      </c>
      <c r="H56" s="113" t="s">
        <v>135</v>
      </c>
      <c r="I56" s="101"/>
    </row>
    <row r="57" spans="1:11" x14ac:dyDescent="0.25">
      <c r="A57" s="86"/>
      <c r="B57" s="87"/>
      <c r="C57" s="119" t="s">
        <v>305</v>
      </c>
      <c r="D57" s="89" t="s">
        <v>437</v>
      </c>
      <c r="E57" s="119" t="s">
        <v>270</v>
      </c>
      <c r="F57" s="100"/>
      <c r="G57" s="121" t="s">
        <v>210</v>
      </c>
      <c r="H57" s="113" t="s">
        <v>220</v>
      </c>
      <c r="I57" s="101"/>
    </row>
    <row r="58" spans="1:11" x14ac:dyDescent="0.25">
      <c r="A58" s="86">
        <v>2</v>
      </c>
      <c r="B58" s="87"/>
      <c r="C58" s="119" t="s">
        <v>303</v>
      </c>
      <c r="D58" s="89" t="s">
        <v>437</v>
      </c>
      <c r="E58" s="119" t="s">
        <v>270</v>
      </c>
      <c r="F58" s="100"/>
      <c r="G58" s="121" t="s">
        <v>210</v>
      </c>
      <c r="H58" s="113" t="s">
        <v>208</v>
      </c>
      <c r="I58" s="101"/>
    </row>
    <row r="59" spans="1:11" ht="15.75" customHeight="1" x14ac:dyDescent="0.25">
      <c r="A59" s="86">
        <v>3</v>
      </c>
      <c r="B59" s="87"/>
      <c r="C59" s="119" t="s">
        <v>302</v>
      </c>
      <c r="D59" s="89" t="s">
        <v>437</v>
      </c>
      <c r="E59" s="119" t="s">
        <v>270</v>
      </c>
      <c r="F59" s="100"/>
      <c r="G59" s="121" t="s">
        <v>231</v>
      </c>
      <c r="H59" s="113" t="s">
        <v>204</v>
      </c>
      <c r="I59" s="101"/>
    </row>
    <row r="60" spans="1:11" x14ac:dyDescent="0.25">
      <c r="A60" s="73"/>
      <c r="B60" s="74"/>
      <c r="C60" s="102"/>
      <c r="D60" s="97"/>
      <c r="E60" s="97"/>
      <c r="F60" s="74"/>
      <c r="G60" s="98"/>
      <c r="H60" s="103"/>
      <c r="I60" s="74"/>
    </row>
    <row r="61" spans="1:11" x14ac:dyDescent="0.25">
      <c r="E61" s="143" t="s">
        <v>438</v>
      </c>
      <c r="F61" s="143"/>
      <c r="G61" s="94">
        <f>+G54+G55+G56+G57+G58+G59</f>
        <v>34435</v>
      </c>
      <c r="H61" s="110"/>
      <c r="I61" s="110"/>
    </row>
    <row r="62" spans="1:11" x14ac:dyDescent="0.25">
      <c r="A62" s="73"/>
      <c r="B62" s="74"/>
      <c r="C62" s="74"/>
      <c r="D62" s="74"/>
      <c r="E62" s="95"/>
      <c r="F62" s="95"/>
      <c r="G62" s="92"/>
      <c r="H62" s="74"/>
      <c r="I62" s="74"/>
    </row>
    <row r="63" spans="1:11" x14ac:dyDescent="0.25">
      <c r="E63" s="95"/>
      <c r="F63" s="95"/>
      <c r="G63" s="92"/>
      <c r="K63" s="105"/>
    </row>
    <row r="64" spans="1:11" x14ac:dyDescent="0.25">
      <c r="E64" s="95"/>
      <c r="F64" s="95"/>
      <c r="G64" s="92"/>
      <c r="K64" s="105"/>
    </row>
    <row r="66" spans="1:11" x14ac:dyDescent="0.25">
      <c r="E66" s="95"/>
      <c r="F66" s="95"/>
    </row>
    <row r="68" spans="1:11" ht="15.75" thickBot="1" x14ac:dyDescent="0.3">
      <c r="B68" s="79" t="s">
        <v>282</v>
      </c>
    </row>
    <row r="69" spans="1:11" ht="30" x14ac:dyDescent="0.25">
      <c r="A69" s="80" t="s">
        <v>429</v>
      </c>
      <c r="B69" s="81" t="s">
        <v>430</v>
      </c>
      <c r="C69" s="82" t="s">
        <v>431</v>
      </c>
      <c r="D69" s="83" t="s">
        <v>432</v>
      </c>
      <c r="E69" s="80" t="s">
        <v>433</v>
      </c>
      <c r="F69" s="80" t="s">
        <v>434</v>
      </c>
      <c r="G69" s="84" t="s">
        <v>435</v>
      </c>
      <c r="H69" s="82" t="s">
        <v>425</v>
      </c>
      <c r="I69" s="85" t="s">
        <v>436</v>
      </c>
      <c r="K69" s="105"/>
    </row>
    <row r="70" spans="1:11" x14ac:dyDescent="0.25">
      <c r="A70" s="86">
        <v>1</v>
      </c>
      <c r="B70" s="106"/>
      <c r="C70" s="119" t="s">
        <v>283</v>
      </c>
      <c r="D70" s="89" t="s">
        <v>437</v>
      </c>
      <c r="E70" s="119" t="s">
        <v>275</v>
      </c>
      <c r="F70" s="107"/>
      <c r="G70" s="112">
        <v>768.75</v>
      </c>
      <c r="H70" s="113" t="s">
        <v>102</v>
      </c>
      <c r="I70" s="106"/>
      <c r="K70" s="105"/>
    </row>
    <row r="71" spans="1:11" x14ac:dyDescent="0.25">
      <c r="A71" s="86">
        <v>2</v>
      </c>
      <c r="B71" s="87"/>
      <c r="C71" s="119" t="s">
        <v>283</v>
      </c>
      <c r="D71" s="89" t="s">
        <v>437</v>
      </c>
      <c r="E71" s="119" t="s">
        <v>275</v>
      </c>
      <c r="F71" s="87"/>
      <c r="G71" s="112">
        <v>4356.25</v>
      </c>
      <c r="H71" s="113" t="s">
        <v>102</v>
      </c>
      <c r="I71" s="87"/>
    </row>
    <row r="73" spans="1:11" x14ac:dyDescent="0.25">
      <c r="E73" s="144" t="s">
        <v>438</v>
      </c>
      <c r="F73" s="144"/>
      <c r="G73" s="94">
        <f>SUM(G70:G71)</f>
        <v>5125</v>
      </c>
      <c r="H73" s="110"/>
    </row>
    <row r="74" spans="1:11" x14ac:dyDescent="0.25">
      <c r="E74" s="95"/>
      <c r="F74" s="95"/>
      <c r="G74" s="74"/>
    </row>
    <row r="75" spans="1:11" ht="15.75" thickBot="1" x14ac:dyDescent="0.3">
      <c r="B75" s="79" t="s">
        <v>284</v>
      </c>
    </row>
    <row r="76" spans="1:11" ht="30" x14ac:dyDescent="0.25">
      <c r="A76" s="80" t="s">
        <v>429</v>
      </c>
      <c r="B76" s="81" t="s">
        <v>430</v>
      </c>
      <c r="C76" s="82" t="s">
        <v>431</v>
      </c>
      <c r="D76" s="83" t="s">
        <v>432</v>
      </c>
      <c r="E76" s="80" t="s">
        <v>433</v>
      </c>
      <c r="F76" s="80" t="s">
        <v>434</v>
      </c>
      <c r="G76" s="84" t="s">
        <v>435</v>
      </c>
      <c r="H76" s="82" t="s">
        <v>425</v>
      </c>
      <c r="I76" s="85" t="s">
        <v>436</v>
      </c>
      <c r="K76" s="105"/>
    </row>
    <row r="77" spans="1:11" x14ac:dyDescent="0.25">
      <c r="A77" s="86">
        <v>1</v>
      </c>
      <c r="B77" s="106"/>
      <c r="C77" s="119" t="s">
        <v>287</v>
      </c>
      <c r="D77" s="89" t="s">
        <v>437</v>
      </c>
      <c r="E77" s="119" t="s">
        <v>270</v>
      </c>
      <c r="F77" s="107"/>
      <c r="G77" s="112">
        <v>846</v>
      </c>
      <c r="H77" s="113" t="s">
        <v>20</v>
      </c>
      <c r="I77" s="106"/>
      <c r="K77" s="105"/>
    </row>
    <row r="78" spans="1:11" x14ac:dyDescent="0.25">
      <c r="A78" s="86">
        <v>2</v>
      </c>
      <c r="B78" s="106"/>
      <c r="C78" s="119" t="s">
        <v>287</v>
      </c>
      <c r="D78" s="89" t="s">
        <v>437</v>
      </c>
      <c r="E78" s="119" t="s">
        <v>270</v>
      </c>
      <c r="F78" s="87"/>
      <c r="G78" s="112">
        <v>3384</v>
      </c>
      <c r="H78" s="113" t="s">
        <v>20</v>
      </c>
      <c r="I78" s="87"/>
    </row>
    <row r="79" spans="1:11" x14ac:dyDescent="0.25">
      <c r="A79" s="86">
        <v>3</v>
      </c>
      <c r="B79" s="106"/>
      <c r="C79" s="119" t="s">
        <v>286</v>
      </c>
      <c r="D79" s="89" t="s">
        <v>437</v>
      </c>
      <c r="E79" s="119" t="s">
        <v>270</v>
      </c>
      <c r="F79" s="87"/>
      <c r="G79" s="112">
        <v>846</v>
      </c>
      <c r="H79" s="113" t="s">
        <v>38</v>
      </c>
      <c r="I79" s="87"/>
    </row>
    <row r="80" spans="1:11" x14ac:dyDescent="0.25">
      <c r="A80" s="86">
        <v>4</v>
      </c>
      <c r="B80" s="106"/>
      <c r="C80" s="119" t="s">
        <v>286</v>
      </c>
      <c r="D80" s="89" t="s">
        <v>437</v>
      </c>
      <c r="E80" s="119" t="s">
        <v>270</v>
      </c>
      <c r="F80" s="87"/>
      <c r="G80" s="112">
        <v>3384</v>
      </c>
      <c r="H80" s="113" t="s">
        <v>38</v>
      </c>
      <c r="I80" s="87"/>
    </row>
    <row r="81" spans="1:11" x14ac:dyDescent="0.25">
      <c r="A81" s="86">
        <v>5</v>
      </c>
      <c r="B81" s="106"/>
      <c r="C81" s="119" t="s">
        <v>285</v>
      </c>
      <c r="D81" s="89" t="s">
        <v>437</v>
      </c>
      <c r="E81" s="119" t="s">
        <v>274</v>
      </c>
      <c r="F81" s="87"/>
      <c r="G81" s="121" t="s">
        <v>242</v>
      </c>
      <c r="H81" s="113" t="s">
        <v>238</v>
      </c>
      <c r="I81" s="87"/>
    </row>
    <row r="82" spans="1:11" x14ac:dyDescent="0.25">
      <c r="A82" s="86">
        <v>6</v>
      </c>
      <c r="B82" s="106"/>
      <c r="C82" s="119" t="s">
        <v>288</v>
      </c>
      <c r="D82" s="89" t="s">
        <v>437</v>
      </c>
      <c r="E82" s="119" t="s">
        <v>274</v>
      </c>
      <c r="F82" s="87"/>
      <c r="G82" s="121" t="s">
        <v>248</v>
      </c>
      <c r="H82" s="113" t="s">
        <v>190</v>
      </c>
      <c r="I82" s="87"/>
    </row>
    <row r="83" spans="1:11" x14ac:dyDescent="0.25">
      <c r="A83" s="86">
        <v>7</v>
      </c>
      <c r="B83" s="106"/>
      <c r="C83" s="119" t="s">
        <v>288</v>
      </c>
      <c r="D83" s="89" t="s">
        <v>437</v>
      </c>
      <c r="E83" s="119" t="s">
        <v>275</v>
      </c>
      <c r="F83" s="87"/>
      <c r="G83" s="121" t="s">
        <v>248</v>
      </c>
      <c r="H83" s="113" t="s">
        <v>251</v>
      </c>
      <c r="I83" s="87"/>
    </row>
    <row r="84" spans="1:11" x14ac:dyDescent="0.25">
      <c r="A84" s="73"/>
      <c r="B84" s="108"/>
      <c r="C84" s="96"/>
      <c r="D84" s="97"/>
      <c r="E84" s="96"/>
      <c r="F84" s="74"/>
      <c r="G84" s="98"/>
      <c r="H84" s="102"/>
      <c r="I84" s="74"/>
    </row>
    <row r="85" spans="1:11" x14ac:dyDescent="0.25">
      <c r="E85" s="144" t="s">
        <v>438</v>
      </c>
      <c r="F85" s="144"/>
      <c r="G85" s="94">
        <f>+G77+G78+G79+G80+G81+G82+G83</f>
        <v>18375</v>
      </c>
      <c r="H85" s="110"/>
      <c r="I85" s="110"/>
    </row>
    <row r="86" spans="1:11" x14ac:dyDescent="0.25">
      <c r="E86" s="95"/>
      <c r="F86" s="95"/>
      <c r="G86" s="74"/>
    </row>
    <row r="87" spans="1:11" x14ac:dyDescent="0.25">
      <c r="E87" s="95"/>
      <c r="F87" s="95"/>
      <c r="G87" s="74"/>
    </row>
    <row r="88" spans="1:11" x14ac:dyDescent="0.25">
      <c r="E88" s="95"/>
      <c r="F88" s="95"/>
      <c r="G88" s="74"/>
    </row>
    <row r="89" spans="1:11" x14ac:dyDescent="0.25">
      <c r="E89" s="95"/>
      <c r="F89" s="95"/>
      <c r="G89" s="74"/>
    </row>
    <row r="90" spans="1:11" x14ac:dyDescent="0.25">
      <c r="E90" s="95"/>
      <c r="F90" s="95"/>
      <c r="G90" s="74"/>
    </row>
    <row r="91" spans="1:11" ht="15.75" thickBot="1" x14ac:dyDescent="0.3">
      <c r="B91" s="79" t="s">
        <v>362</v>
      </c>
    </row>
    <row r="92" spans="1:11" ht="30" x14ac:dyDescent="0.25">
      <c r="A92" s="80" t="s">
        <v>429</v>
      </c>
      <c r="B92" s="81" t="s">
        <v>430</v>
      </c>
      <c r="C92" s="82" t="s">
        <v>431</v>
      </c>
      <c r="D92" s="83" t="s">
        <v>432</v>
      </c>
      <c r="E92" s="80" t="s">
        <v>433</v>
      </c>
      <c r="F92" s="80" t="s">
        <v>434</v>
      </c>
      <c r="G92" s="84" t="s">
        <v>435</v>
      </c>
      <c r="H92" s="82" t="s">
        <v>425</v>
      </c>
      <c r="I92" s="85" t="s">
        <v>436</v>
      </c>
      <c r="K92" s="105"/>
    </row>
    <row r="93" spans="1:11" x14ac:dyDescent="0.25">
      <c r="A93" s="86">
        <v>1</v>
      </c>
      <c r="B93" s="106"/>
      <c r="C93" s="88"/>
      <c r="D93" s="89" t="s">
        <v>437</v>
      </c>
      <c r="E93" s="88"/>
      <c r="F93" s="107"/>
      <c r="G93" s="90"/>
      <c r="H93" s="91"/>
      <c r="I93" s="106"/>
      <c r="K93" s="105"/>
    </row>
    <row r="94" spans="1:11" x14ac:dyDescent="0.25">
      <c r="E94" s="109"/>
      <c r="F94" s="109"/>
      <c r="G94" s="92"/>
    </row>
    <row r="95" spans="1:11" x14ac:dyDescent="0.25">
      <c r="E95" s="144" t="s">
        <v>438</v>
      </c>
      <c r="F95" s="144"/>
      <c r="G95" s="94">
        <f>G93</f>
        <v>0</v>
      </c>
      <c r="I95" s="110"/>
    </row>
    <row r="96" spans="1:11" x14ac:dyDescent="0.25">
      <c r="E96" s="109"/>
      <c r="F96" s="95"/>
      <c r="G96" s="95"/>
    </row>
    <row r="97" spans="1:9" x14ac:dyDescent="0.25">
      <c r="E97" s="109"/>
      <c r="F97" s="95"/>
      <c r="G97" s="95"/>
    </row>
    <row r="98" spans="1:9" x14ac:dyDescent="0.25">
      <c r="E98" s="109"/>
      <c r="F98" s="95"/>
      <c r="G98" s="95"/>
    </row>
    <row r="99" spans="1:9" ht="15.75" thickBot="1" x14ac:dyDescent="0.3">
      <c r="A99" s="73"/>
      <c r="B99" s="79" t="s">
        <v>347</v>
      </c>
      <c r="C99" s="74"/>
      <c r="D99" s="74"/>
      <c r="E99" s="74"/>
      <c r="F99" s="74"/>
      <c r="G99" s="74"/>
      <c r="H99" s="74"/>
      <c r="I99" s="74"/>
    </row>
    <row r="100" spans="1:9" ht="30" x14ac:dyDescent="0.25">
      <c r="A100" s="80" t="s">
        <v>429</v>
      </c>
      <c r="B100" s="81" t="s">
        <v>430</v>
      </c>
      <c r="C100" s="82" t="s">
        <v>431</v>
      </c>
      <c r="D100" s="83" t="s">
        <v>432</v>
      </c>
      <c r="E100" s="80" t="s">
        <v>433</v>
      </c>
      <c r="F100" s="80" t="s">
        <v>434</v>
      </c>
      <c r="G100" s="84" t="s">
        <v>435</v>
      </c>
      <c r="H100" s="82" t="s">
        <v>425</v>
      </c>
      <c r="I100" s="85" t="s">
        <v>436</v>
      </c>
    </row>
    <row r="101" spans="1:9" x14ac:dyDescent="0.25">
      <c r="A101" s="86">
        <v>1</v>
      </c>
      <c r="B101" s="87"/>
      <c r="C101" s="88"/>
      <c r="D101" s="89" t="s">
        <v>437</v>
      </c>
      <c r="E101" s="88"/>
      <c r="F101" s="100"/>
      <c r="G101" s="90"/>
      <c r="H101" s="91"/>
      <c r="I101" s="101"/>
    </row>
    <row r="102" spans="1:9" x14ac:dyDescent="0.25">
      <c r="A102" s="86">
        <v>2</v>
      </c>
      <c r="B102" s="87"/>
      <c r="C102" s="88"/>
      <c r="D102" s="89" t="s">
        <v>437</v>
      </c>
      <c r="E102" s="88"/>
      <c r="F102" s="100"/>
      <c r="G102" s="90"/>
      <c r="H102" s="91"/>
      <c r="I102" s="101"/>
    </row>
    <row r="103" spans="1:9" x14ac:dyDescent="0.25">
      <c r="A103" s="86">
        <v>3</v>
      </c>
      <c r="B103" s="87"/>
      <c r="C103" s="88"/>
      <c r="D103" s="89" t="s">
        <v>437</v>
      </c>
      <c r="E103" s="88"/>
      <c r="F103" s="100"/>
      <c r="G103" s="90"/>
      <c r="H103" s="91"/>
      <c r="I103" s="101"/>
    </row>
    <row r="104" spans="1:9" x14ac:dyDescent="0.25">
      <c r="E104" s="109"/>
      <c r="F104" s="109"/>
      <c r="G104" s="92"/>
    </row>
    <row r="105" spans="1:9" x14ac:dyDescent="0.25">
      <c r="E105" s="143" t="s">
        <v>438</v>
      </c>
      <c r="F105" s="143"/>
      <c r="G105" s="94">
        <f>SUM(G101:G103)</f>
        <v>0</v>
      </c>
    </row>
    <row r="106" spans="1:9" x14ac:dyDescent="0.25">
      <c r="E106" s="109"/>
      <c r="F106" s="109"/>
    </row>
    <row r="107" spans="1:9" x14ac:dyDescent="0.25">
      <c r="E107" s="109"/>
      <c r="F107" s="109"/>
    </row>
    <row r="108" spans="1:9" ht="15.75" thickBot="1" x14ac:dyDescent="0.3">
      <c r="B108" s="79" t="s">
        <v>289</v>
      </c>
      <c r="E108" s="109"/>
      <c r="F108" s="109"/>
    </row>
    <row r="109" spans="1:9" ht="30" x14ac:dyDescent="0.25">
      <c r="A109" s="80" t="s">
        <v>429</v>
      </c>
      <c r="B109" s="81" t="s">
        <v>430</v>
      </c>
      <c r="C109" s="82" t="s">
        <v>431</v>
      </c>
      <c r="D109" s="83" t="s">
        <v>432</v>
      </c>
      <c r="E109" s="80" t="s">
        <v>433</v>
      </c>
      <c r="F109" s="80" t="s">
        <v>434</v>
      </c>
      <c r="G109" s="84" t="s">
        <v>435</v>
      </c>
      <c r="H109" s="82" t="s">
        <v>425</v>
      </c>
      <c r="I109" s="85" t="s">
        <v>436</v>
      </c>
    </row>
    <row r="110" spans="1:9" x14ac:dyDescent="0.25">
      <c r="A110" s="86">
        <v>1</v>
      </c>
      <c r="B110" s="87"/>
      <c r="C110" s="119" t="s">
        <v>291</v>
      </c>
      <c r="D110" s="89" t="s">
        <v>437</v>
      </c>
      <c r="E110" s="89" t="s">
        <v>270</v>
      </c>
      <c r="F110" s="100"/>
      <c r="G110" s="112">
        <v>4230</v>
      </c>
      <c r="H110" s="113" t="s">
        <v>20</v>
      </c>
      <c r="I110" s="101"/>
    </row>
    <row r="111" spans="1:9" x14ac:dyDescent="0.25">
      <c r="A111" s="86"/>
      <c r="B111" s="87"/>
      <c r="C111" s="119" t="s">
        <v>290</v>
      </c>
      <c r="D111" s="89" t="s">
        <v>437</v>
      </c>
      <c r="E111" s="89" t="s">
        <v>275</v>
      </c>
      <c r="F111" s="100"/>
      <c r="G111" s="121" t="s">
        <v>256</v>
      </c>
      <c r="H111" s="113" t="s">
        <v>220</v>
      </c>
      <c r="I111" s="101"/>
    </row>
    <row r="112" spans="1:9" x14ac:dyDescent="0.25">
      <c r="A112" s="86">
        <v>2</v>
      </c>
      <c r="B112" s="87"/>
      <c r="C112" s="119" t="s">
        <v>290</v>
      </c>
      <c r="D112" s="89" t="s">
        <v>437</v>
      </c>
      <c r="E112" s="89" t="s">
        <v>276</v>
      </c>
      <c r="F112" s="100"/>
      <c r="G112" s="121" t="s">
        <v>256</v>
      </c>
      <c r="H112" s="113" t="s">
        <v>232</v>
      </c>
      <c r="I112" s="101"/>
    </row>
    <row r="113" spans="1:9" x14ac:dyDescent="0.25">
      <c r="E113" s="109"/>
      <c r="F113" s="109"/>
      <c r="G113" s="92"/>
    </row>
    <row r="114" spans="1:9" x14ac:dyDescent="0.25">
      <c r="E114" s="143" t="s">
        <v>438</v>
      </c>
      <c r="F114" s="143"/>
      <c r="G114" s="94">
        <f>+G110+G111+G112</f>
        <v>17700</v>
      </c>
      <c r="H114" s="110"/>
      <c r="I114" s="110"/>
    </row>
    <row r="115" spans="1:9" x14ac:dyDescent="0.25">
      <c r="E115" s="109"/>
      <c r="F115" s="109"/>
      <c r="G115" s="92"/>
    </row>
    <row r="116" spans="1:9" x14ac:dyDescent="0.25">
      <c r="E116" s="109"/>
      <c r="F116" s="109"/>
      <c r="G116" s="92"/>
    </row>
    <row r="117" spans="1:9" x14ac:dyDescent="0.25">
      <c r="E117" s="109"/>
      <c r="F117" s="109"/>
      <c r="G117" s="92"/>
    </row>
    <row r="118" spans="1:9" x14ac:dyDescent="0.25">
      <c r="E118" s="109"/>
      <c r="F118" s="109"/>
      <c r="G118" s="92"/>
    </row>
    <row r="119" spans="1:9" x14ac:dyDescent="0.25">
      <c r="E119" s="109"/>
      <c r="F119" s="109"/>
      <c r="G119" s="92"/>
    </row>
    <row r="120" spans="1:9" ht="15.75" thickBot="1" x14ac:dyDescent="0.3">
      <c r="A120" s="73"/>
      <c r="B120" s="79" t="s">
        <v>292</v>
      </c>
      <c r="C120" s="74"/>
      <c r="D120" s="74"/>
      <c r="E120" s="74"/>
      <c r="F120" s="74"/>
      <c r="G120" s="74"/>
      <c r="H120" s="74"/>
      <c r="I120" s="74"/>
    </row>
    <row r="121" spans="1:9" ht="30" x14ac:dyDescent="0.25">
      <c r="A121" s="80" t="s">
        <v>429</v>
      </c>
      <c r="B121" s="81" t="s">
        <v>430</v>
      </c>
      <c r="C121" s="82" t="s">
        <v>431</v>
      </c>
      <c r="D121" s="83" t="s">
        <v>432</v>
      </c>
      <c r="E121" s="80" t="s">
        <v>433</v>
      </c>
      <c r="F121" s="80" t="s">
        <v>434</v>
      </c>
      <c r="G121" s="84" t="s">
        <v>435</v>
      </c>
      <c r="H121" s="82" t="s">
        <v>425</v>
      </c>
      <c r="I121" s="85" t="s">
        <v>436</v>
      </c>
    </row>
    <row r="122" spans="1:9" x14ac:dyDescent="0.25">
      <c r="A122" s="86">
        <v>1</v>
      </c>
      <c r="B122" s="87"/>
      <c r="C122" s="119" t="s">
        <v>293</v>
      </c>
      <c r="D122" s="89" t="s">
        <v>437</v>
      </c>
      <c r="E122" s="89" t="s">
        <v>270</v>
      </c>
      <c r="F122" s="87"/>
      <c r="G122" s="121">
        <v>4717.5</v>
      </c>
      <c r="H122" s="113" t="s">
        <v>123</v>
      </c>
      <c r="I122" s="101"/>
    </row>
    <row r="123" spans="1:9" x14ac:dyDescent="0.25">
      <c r="A123" s="86">
        <v>2</v>
      </c>
      <c r="B123" s="106"/>
      <c r="C123" s="119" t="s">
        <v>294</v>
      </c>
      <c r="D123" s="89" t="s">
        <v>437</v>
      </c>
      <c r="E123" s="89" t="s">
        <v>270</v>
      </c>
      <c r="F123" s="107"/>
      <c r="G123" s="121" t="s">
        <v>210</v>
      </c>
      <c r="H123" s="113" t="s">
        <v>261</v>
      </c>
      <c r="I123" s="101"/>
    </row>
    <row r="124" spans="1:9" x14ac:dyDescent="0.25">
      <c r="E124" s="109"/>
      <c r="F124" s="109"/>
      <c r="G124" s="92"/>
    </row>
    <row r="125" spans="1:9" x14ac:dyDescent="0.25">
      <c r="E125" s="143" t="s">
        <v>438</v>
      </c>
      <c r="F125" s="143"/>
      <c r="G125" s="94">
        <f>+G122+G123</f>
        <v>10967.5</v>
      </c>
      <c r="H125" s="110"/>
      <c r="I125" s="110"/>
    </row>
    <row r="126" spans="1:9" x14ac:dyDescent="0.25">
      <c r="E126" s="109"/>
      <c r="F126" s="109"/>
      <c r="G126" s="92"/>
    </row>
    <row r="127" spans="1:9" x14ac:dyDescent="0.25">
      <c r="E127" s="109"/>
      <c r="F127" s="109"/>
      <c r="G127" s="92"/>
    </row>
    <row r="128" spans="1:9" x14ac:dyDescent="0.25">
      <c r="E128" s="109"/>
      <c r="F128" s="109"/>
      <c r="G128" s="92"/>
    </row>
    <row r="129" spans="1:9" x14ac:dyDescent="0.25">
      <c r="E129" s="109"/>
      <c r="F129" s="109"/>
      <c r="G129" s="92"/>
    </row>
    <row r="130" spans="1:9" ht="15.75" thickBot="1" x14ac:dyDescent="0.3">
      <c r="A130" s="73"/>
      <c r="B130" s="79" t="s">
        <v>439</v>
      </c>
      <c r="C130" s="74"/>
      <c r="D130" s="74"/>
      <c r="E130" s="74"/>
      <c r="F130" s="74"/>
      <c r="G130" s="74"/>
      <c r="H130" s="74"/>
      <c r="I130" s="74"/>
    </row>
    <row r="131" spans="1:9" ht="30" x14ac:dyDescent="0.25">
      <c r="A131" s="80" t="s">
        <v>429</v>
      </c>
      <c r="B131" s="81" t="s">
        <v>430</v>
      </c>
      <c r="C131" s="82" t="s">
        <v>431</v>
      </c>
      <c r="D131" s="83" t="s">
        <v>432</v>
      </c>
      <c r="E131" s="80" t="s">
        <v>433</v>
      </c>
      <c r="F131" s="80" t="s">
        <v>434</v>
      </c>
      <c r="G131" s="84" t="s">
        <v>435</v>
      </c>
      <c r="H131" s="82" t="s">
        <v>425</v>
      </c>
      <c r="I131" s="85" t="s">
        <v>436</v>
      </c>
    </row>
    <row r="132" spans="1:9" x14ac:dyDescent="0.25">
      <c r="A132" s="86">
        <v>1</v>
      </c>
      <c r="B132" s="87"/>
      <c r="C132" s="119" t="s">
        <v>310</v>
      </c>
      <c r="D132" s="89" t="s">
        <v>437</v>
      </c>
      <c r="E132" s="89" t="s">
        <v>274</v>
      </c>
      <c r="F132" s="87"/>
      <c r="G132" s="121" t="s">
        <v>203</v>
      </c>
      <c r="H132" s="113" t="s">
        <v>197</v>
      </c>
      <c r="I132" s="101"/>
    </row>
    <row r="133" spans="1:9" x14ac:dyDescent="0.25">
      <c r="E133" s="109"/>
      <c r="F133" s="109"/>
      <c r="G133" s="92"/>
    </row>
    <row r="134" spans="1:9" x14ac:dyDescent="0.25">
      <c r="E134" s="143" t="s">
        <v>438</v>
      </c>
      <c r="F134" s="143"/>
      <c r="G134" s="94" t="str">
        <f>G132</f>
        <v>1,378.00</v>
      </c>
      <c r="H134" s="110"/>
      <c r="I134" s="110"/>
    </row>
    <row r="135" spans="1:9" x14ac:dyDescent="0.25">
      <c r="E135" s="109"/>
      <c r="F135" s="109"/>
      <c r="G135" s="92"/>
    </row>
    <row r="136" spans="1:9" x14ac:dyDescent="0.25">
      <c r="E136" s="109"/>
      <c r="F136" s="109"/>
      <c r="G136" s="92"/>
    </row>
    <row r="137" spans="1:9" x14ac:dyDescent="0.25">
      <c r="G137" s="105"/>
    </row>
    <row r="139" spans="1:9" x14ac:dyDescent="0.25">
      <c r="G139" s="105"/>
    </row>
    <row r="140" spans="1:9" x14ac:dyDescent="0.25">
      <c r="G140" s="105">
        <f>+G11+G26+G35+G42+G49+G61+G73+G85+G114+G125+G134</f>
        <v>150933.5</v>
      </c>
    </row>
    <row r="141" spans="1:9" x14ac:dyDescent="0.25">
      <c r="G141" s="105"/>
    </row>
    <row r="142" spans="1:9" x14ac:dyDescent="0.25">
      <c r="G142" s="105"/>
    </row>
    <row r="144" spans="1:9" x14ac:dyDescent="0.25">
      <c r="G144" s="105"/>
    </row>
    <row r="146" spans="7:7" x14ac:dyDescent="0.25">
      <c r="G146" s="105"/>
    </row>
  </sheetData>
  <mergeCells count="13">
    <mergeCell ref="E61:F61"/>
    <mergeCell ref="E11:F11"/>
    <mergeCell ref="E26:F26"/>
    <mergeCell ref="E35:F35"/>
    <mergeCell ref="E42:F42"/>
    <mergeCell ref="E49:F49"/>
    <mergeCell ref="E134:F134"/>
    <mergeCell ref="E73:F73"/>
    <mergeCell ref="E85:F85"/>
    <mergeCell ref="E95:F95"/>
    <mergeCell ref="E105:F105"/>
    <mergeCell ref="E114:F114"/>
    <mergeCell ref="E125:F1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ANALISIS  (2)</vt:lpstr>
      <vt:lpstr>DATOS ALUMNOS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2024-08-05T19:33:40Z</dcterms:created>
  <dcterms:modified xsi:type="dcterms:W3CDTF">2024-08-22T17:44:59Z</dcterms:modified>
</cp:coreProperties>
</file>