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ANALISIS  (2)" sheetId="3" r:id="rId1"/>
    <sheet name="DATOS ALUMNOS" sheetId="2" r:id="rId2"/>
    <sheet name="GTO" sheetId="1" r:id="rId3"/>
  </sheets>
  <definedNames>
    <definedName name="_xlnm._FilterDatabase" localSheetId="2" hidden="1">GTO!$A$1:$S$51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0" i="2" l="1"/>
  <c r="G94" i="2" l="1"/>
  <c r="G164" i="2" l="1"/>
  <c r="G126" i="2"/>
  <c r="N19" i="3" l="1"/>
  <c r="N18" i="3"/>
  <c r="G77" i="2" l="1"/>
  <c r="N8" i="3" s="1"/>
  <c r="C260" i="3"/>
  <c r="C261" i="3" s="1"/>
  <c r="N16" i="3" s="1"/>
  <c r="H56" i="1"/>
  <c r="G154" i="2"/>
  <c r="G140" i="2"/>
  <c r="G104" i="2"/>
  <c r="C296" i="3" s="1"/>
  <c r="C297" i="3" s="1"/>
  <c r="N17" i="3" s="1"/>
  <c r="G69" i="2"/>
  <c r="C189" i="3" s="1"/>
  <c r="C190" i="3" s="1"/>
  <c r="N14" i="3" s="1"/>
  <c r="G61" i="2"/>
  <c r="C85" i="3" s="1"/>
  <c r="C86" i="3" s="1"/>
  <c r="N11" i="3" s="1"/>
  <c r="G53" i="2"/>
  <c r="N7" i="3" s="1"/>
  <c r="G30" i="2"/>
  <c r="C54" i="3" s="1"/>
  <c r="C55" i="3" s="1"/>
  <c r="G21" i="2"/>
  <c r="C153" i="3" s="1"/>
  <c r="C154" i="3" s="1"/>
  <c r="G13" i="2"/>
  <c r="C23" i="3" s="1"/>
  <c r="C24" i="3" s="1"/>
  <c r="G166" i="2" l="1"/>
  <c r="H51" i="1"/>
  <c r="G36" i="2" l="1"/>
  <c r="C224" i="3" s="1"/>
  <c r="C225" i="3" s="1"/>
  <c r="N15" i="3" s="1"/>
  <c r="C293" i="3" l="1"/>
  <c r="C262" i="3"/>
  <c r="C257" i="3"/>
  <c r="C226" i="3"/>
  <c r="C221" i="3"/>
  <c r="C186" i="3"/>
  <c r="C155" i="3"/>
  <c r="C150" i="3"/>
  <c r="C113" i="3"/>
  <c r="C87" i="3"/>
  <c r="C82" i="3"/>
  <c r="C56" i="3"/>
  <c r="C51" i="3"/>
  <c r="C25" i="3"/>
  <c r="C20" i="3"/>
  <c r="G85" i="2"/>
  <c r="C116" i="3" s="1"/>
  <c r="C117" i="3" s="1"/>
  <c r="N12" i="3" s="1"/>
  <c r="C118" i="3" l="1"/>
  <c r="C119" i="3" s="1"/>
  <c r="C120" i="3" s="1"/>
  <c r="C298" i="3"/>
  <c r="C26" i="3"/>
  <c r="C27" i="3" s="1"/>
  <c r="N9" i="3" s="1"/>
  <c r="C88" i="3"/>
  <c r="C89" i="3" s="1"/>
  <c r="C57" i="3"/>
  <c r="C58" i="3" s="1"/>
  <c r="N10" i="3" s="1"/>
  <c r="C156" i="3"/>
  <c r="C157" i="3" s="1"/>
  <c r="N13" i="3" s="1"/>
  <c r="C191" i="3"/>
  <c r="C227" i="3"/>
  <c r="C228" i="3" s="1"/>
  <c r="C263" i="3"/>
  <c r="C264" i="3" s="1"/>
  <c r="N20" i="3" l="1"/>
  <c r="L26" i="3" s="1"/>
  <c r="C192" i="3"/>
  <c r="C193" i="3" s="1"/>
  <c r="C299" i="3"/>
  <c r="C300" i="3"/>
  <c r="L27" i="3" l="1"/>
  <c r="L28" i="3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rgb="FF000000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<sst xmlns="http://schemas.openxmlformats.org/spreadsheetml/2006/main" count="1792" uniqueCount="470">
  <si>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</si>
  <si>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</si>
  <si>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</si>
  <si>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</si>
  <si>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</si>
  <si>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</si>
  <si>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</si>
  <si>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</si>
  <si>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</si>
  <si>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</si>
  <si>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</si>
  <si>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</si>
  <si>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</si>
  <si>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</si>
  <si>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</si>
  <si>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</si>
  <si>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0384000010224020240201000000000038800084085900780659346506000003819233GTO                       0000102240Pago de Francisco Javie   </t>
  </si>
  <si>
    <t>03</t>
  </si>
  <si>
    <t>84</t>
  </si>
  <si>
    <t>0000102240</t>
  </si>
  <si>
    <t>20240201</t>
  </si>
  <si>
    <t>00000000003880</t>
  </si>
  <si>
    <t>00</t>
  </si>
  <si>
    <t>0859</t>
  </si>
  <si>
    <t>0078</t>
  </si>
  <si>
    <t>065934</t>
  </si>
  <si>
    <t>6506000003819233</t>
  </si>
  <si>
    <t xml:space="preserve">GTO                       </t>
  </si>
  <si>
    <t>Pago de Francisco Javie</t>
  </si>
  <si>
    <t xml:space="preserve">0384000000000020240201000000000042300084464400710530796506000003819233GTO                       0000000000DEPOSITO DE               </t>
  </si>
  <si>
    <t>0000000000</t>
  </si>
  <si>
    <t>00000000004230</t>
  </si>
  <si>
    <t>4644</t>
  </si>
  <si>
    <t>0071</t>
  </si>
  <si>
    <t>053079</t>
  </si>
  <si>
    <t xml:space="preserve">DEPOSITO DE            </t>
  </si>
  <si>
    <t xml:space="preserve">0384000103942920240202000000000039480084085900789212866506000003819233GTO                       0001039429COLEGIATURA MES FEBRERO   </t>
  </si>
  <si>
    <t>0001039429</t>
  </si>
  <si>
    <t>20240202</t>
  </si>
  <si>
    <t>00000000003948</t>
  </si>
  <si>
    <t>921286</t>
  </si>
  <si>
    <t>COLEGIATURA MES FEBRERO</t>
  </si>
  <si>
    <t xml:space="preserve">0384000103622020240202000000000042300084085900780936246506000003819233GTO                       00010362206 MES 2DO SEM jose gust   </t>
  </si>
  <si>
    <t>0001036220</t>
  </si>
  <si>
    <t>093624</t>
  </si>
  <si>
    <t>6 MES 2DO SEM jose gust</t>
  </si>
  <si>
    <t xml:space="preserve">0384000030224020240206000000000060160084085900781018476506000003819233GTO                       0000302240febrero 2024 isabel       </t>
  </si>
  <si>
    <t>0000302240</t>
  </si>
  <si>
    <t>20240206</t>
  </si>
  <si>
    <t>00000000006016</t>
  </si>
  <si>
    <t>101847</t>
  </si>
  <si>
    <t xml:space="preserve">febrero 2024 isabel    </t>
  </si>
  <si>
    <t xml:space="preserve">0384000030224020240206000000000060160084085900781025106506000003819233GTO                       0000302240colegiatura feb 24 joel   </t>
  </si>
  <si>
    <t>102510</t>
  </si>
  <si>
    <t>colegiatura feb 24 joel</t>
  </si>
  <si>
    <t xml:space="preserve">0384000050224120240206000000000060160084085900787778876506000003819233GTO                       0000502241Mensualidad 12 Maestria   </t>
  </si>
  <si>
    <t>0000502241</t>
  </si>
  <si>
    <t>777887</t>
  </si>
  <si>
    <t>Mensualidad 12 Maestria</t>
  </si>
  <si>
    <t xml:space="preserve">0384000000000620240206000000000057340084085900789229346506000003819233GTO                       0000000006JOSE EDUARD FELIPE DEL    </t>
  </si>
  <si>
    <t>0000000006</t>
  </si>
  <si>
    <t>00000000005734</t>
  </si>
  <si>
    <t>922934</t>
  </si>
  <si>
    <t xml:space="preserve">JOSE EDUARD FELIPE DEL </t>
  </si>
  <si>
    <t xml:space="preserve">0384000088468820240206000000000019000084085900780208476506000003819233GTO                       0000884688Maestria                  </t>
  </si>
  <si>
    <t>0000884688</t>
  </si>
  <si>
    <t>00000000001900</t>
  </si>
  <si>
    <t>020847</t>
  </si>
  <si>
    <t xml:space="preserve">Maestria               </t>
  </si>
  <si>
    <t xml:space="preserve">0384000088541320240206000000000019000084085900780217226506000003819233GTO                       0000885413Maestria                  </t>
  </si>
  <si>
    <t>0000885413</t>
  </si>
  <si>
    <t>021722</t>
  </si>
  <si>
    <t xml:space="preserve">0384000024020520240206000000000039480084085900781870346506000003819233GTO                       0000240205Pago Maestria Feb 24 Ab   </t>
  </si>
  <si>
    <t>0000240205</t>
  </si>
  <si>
    <t>187034</t>
  </si>
  <si>
    <t>Pago Maestria Feb 24 Ab</t>
  </si>
  <si>
    <t xml:space="preserve">0384000205705620240206000000000007760084085900785054296506000003819233GTO                       0002057056COLEGIATURA MAESTRIA IN   </t>
  </si>
  <si>
    <t>0002057056</t>
  </si>
  <si>
    <t>00000000000776</t>
  </si>
  <si>
    <t>505429</t>
  </si>
  <si>
    <t>COLEGIATURA MAESTRIA IN</t>
  </si>
  <si>
    <t xml:space="preserve">0384000000000020240206000000000025000084700300873425616506000003819233GTO                       0000000000DEPOSITO EFECTIVO      </t>
  </si>
  <si>
    <t>00000000002500</t>
  </si>
  <si>
    <t>7003</t>
  </si>
  <si>
    <t>0087</t>
  </si>
  <si>
    <t>342561</t>
  </si>
  <si>
    <t xml:space="preserve">DEPOSITO EFECTIVO      </t>
  </si>
  <si>
    <t xml:space="preserve">0384000070224120240207000000000036472084085900786718846506000003819233GTO                       0000702241colegiatura febrero MGP   </t>
  </si>
  <si>
    <t>0000702241</t>
  </si>
  <si>
    <t>20240207</t>
  </si>
  <si>
    <t>00000000003647</t>
  </si>
  <si>
    <t>20</t>
  </si>
  <si>
    <t>671884</t>
  </si>
  <si>
    <t>colegiatura febrero MGP</t>
  </si>
  <si>
    <t xml:space="preserve">0384000024020820240208000000000042000084085900783731466506000003819233GTO                       0000240208Dana Josseline Gomez Sa   </t>
  </si>
  <si>
    <t>0000240208</t>
  </si>
  <si>
    <t>20240208</t>
  </si>
  <si>
    <t>00000000004200</t>
  </si>
  <si>
    <t>373146</t>
  </si>
  <si>
    <t>Dana Josseline Gomez Sa</t>
  </si>
  <si>
    <t xml:space="preserve">0384000000000020240209000000000038800084700300873802846506000003819233GTO                       0000000000DEPOSITO EFECTIVO         </t>
  </si>
  <si>
    <t>20240209</t>
  </si>
  <si>
    <t>380284</t>
  </si>
  <si>
    <t xml:space="preserve">0384000024021020240212000000000043500084085900786337836506000003819233GTO                       0000240210Mensualidad Maestria Ge   </t>
  </si>
  <si>
    <t>0000240210</t>
  </si>
  <si>
    <t>20240212</t>
  </si>
  <si>
    <t>00000000004350</t>
  </si>
  <si>
    <t>633783</t>
  </si>
  <si>
    <t>Mensualidad Maestria Ge</t>
  </si>
  <si>
    <t xml:space="preserve">0384000024021020240212000000000001500084085900786355246506000003819233GTO                       0000240210Faltante Maestria         </t>
  </si>
  <si>
    <t>00000000000150</t>
  </si>
  <si>
    <t>635524</t>
  </si>
  <si>
    <t xml:space="preserve">Faltante Maestria      </t>
  </si>
  <si>
    <t xml:space="preserve">0384000024021220240212000000000013180084085900723693126506000003819233GTO                       0000240212Jorge Cordero             </t>
  </si>
  <si>
    <t>0000240212</t>
  </si>
  <si>
    <t>00000000001318</t>
  </si>
  <si>
    <t>0072</t>
  </si>
  <si>
    <t>369312</t>
  </si>
  <si>
    <t xml:space="preserve">Jorge Cordero          </t>
  </si>
  <si>
    <t xml:space="preserve">0384000024021220240212000000000030000084085900723813526506000003819233GTO                       0000240212Jorge Cordero             </t>
  </si>
  <si>
    <t>00000000003000</t>
  </si>
  <si>
    <t>381352</t>
  </si>
  <si>
    <t xml:space="preserve">0384000000000020240212000000000065500084700300874273816506000003819233GTO                       0000000000DEPOSITO EFECTIVO         </t>
  </si>
  <si>
    <t>00000000006550</t>
  </si>
  <si>
    <t>427381</t>
  </si>
  <si>
    <t xml:space="preserve">0384000721139620240213000000000038800084085900785069346506000003819233GTO                       0007211396MENSUALIDAD MIGUEL ANGE   </t>
  </si>
  <si>
    <t>0007211396</t>
  </si>
  <si>
    <t>20240213</t>
  </si>
  <si>
    <t>506934</t>
  </si>
  <si>
    <t>MENSUALIDAD MIGUEL ANGE</t>
  </si>
  <si>
    <t xml:space="preserve">0384000140224020240214000000000058000084085900782746916506000003819233GTO                       0001402240mensualidad               </t>
  </si>
  <si>
    <t>0001402240</t>
  </si>
  <si>
    <t>20240214</t>
  </si>
  <si>
    <t>00000000005800</t>
  </si>
  <si>
    <t>274691</t>
  </si>
  <si>
    <t xml:space="preserve">mensualidad            </t>
  </si>
  <si>
    <t xml:space="preserve">0384000024021420240214000000000011000084085900722676246506000003819233GTO                       0000240214Certificado               </t>
  </si>
  <si>
    <t>0000240214</t>
  </si>
  <si>
    <t>00000000001100</t>
  </si>
  <si>
    <t>267624</t>
  </si>
  <si>
    <t xml:space="preserve">Certificado            </t>
  </si>
  <si>
    <t xml:space="preserve">0384000024021520240215000000000038800084085900782775086506000003819233GTO                       0000240215Maestria mes de febrero   </t>
  </si>
  <si>
    <t>0000240215</t>
  </si>
  <si>
    <t>20240215</t>
  </si>
  <si>
    <t>277508</t>
  </si>
  <si>
    <t>Maestria mes de febrero</t>
  </si>
  <si>
    <t xml:space="preserve">0384000150224020240215000000000095000084085900789650236506000003819233GTO                       0001502240Pago de Francisco Javie   </t>
  </si>
  <si>
    <t>0001502240</t>
  </si>
  <si>
    <t>00000000009500</t>
  </si>
  <si>
    <t>965023</t>
  </si>
  <si>
    <t xml:space="preserve">0384000150224020240215000000000011000084085900789672716506000003819233GTO                       0001502240Pago de Francisco Javie   </t>
  </si>
  <si>
    <t>967271</t>
  </si>
  <si>
    <t xml:space="preserve">0384000000000020240219000000000021000084047500010022746506000003819233GTO                       0000000000DEPOSITO EFECTIVO         </t>
  </si>
  <si>
    <t>20240219</t>
  </si>
  <si>
    <t>00000000002100</t>
  </si>
  <si>
    <t>0475</t>
  </si>
  <si>
    <t>0001</t>
  </si>
  <si>
    <t>002274</t>
  </si>
  <si>
    <t xml:space="preserve">0384000000000020240219000000000056250084047500010023616506000003819233GTO                       0000000000DEPOSITO EFECTIVO         </t>
  </si>
  <si>
    <t>00000000005625</t>
  </si>
  <si>
    <t>002361</t>
  </si>
  <si>
    <t xml:space="preserve">0384000200224020240221000000000011620084085900780148216506000003819233GTO                       0002002240pago complementario       </t>
  </si>
  <si>
    <t>0002002240</t>
  </si>
  <si>
    <t>20240221</t>
  </si>
  <si>
    <t>00000000001162</t>
  </si>
  <si>
    <t>014821</t>
  </si>
  <si>
    <t xml:space="preserve">pago complementario    </t>
  </si>
  <si>
    <t xml:space="preserve">0384000819233120240221000000000007312584085900782367946506000003819233GTO                       0008192331Luis Antonio Cuellar He   </t>
  </si>
  <si>
    <t>0008192331</t>
  </si>
  <si>
    <t>00000000000731</t>
  </si>
  <si>
    <t>25</t>
  </si>
  <si>
    <t>236794</t>
  </si>
  <si>
    <t>Luis Antonio Cuellar He</t>
  </si>
  <si>
    <t xml:space="preserve">0384000819233120240221000000000041437584085900782408386506000003819233GTO                       0008192331Luis Antonio Cuellar He   </t>
  </si>
  <si>
    <t>00000000004143</t>
  </si>
  <si>
    <t>75</t>
  </si>
  <si>
    <t>240838</t>
  </si>
  <si>
    <t xml:space="preserve">0384000000650620240221000000000040300084700300875594016506000003819233GTO                       0000006506DEPOSITO DE               </t>
  </si>
  <si>
    <t>0000006506</t>
  </si>
  <si>
    <t>00000000004030</t>
  </si>
  <si>
    <t>559401</t>
  </si>
  <si>
    <t xml:space="preserve">0384000024022220240222000000000044180084085900782517896506000003819233GTO                       0000240222Colegiatura M Diciembre   </t>
  </si>
  <si>
    <t>0000240222</t>
  </si>
  <si>
    <t>20240222</t>
  </si>
  <si>
    <t>00000000004418</t>
  </si>
  <si>
    <t>251789</t>
  </si>
  <si>
    <t>Colegiatura M Diciembre</t>
  </si>
  <si>
    <t xml:space="preserve">0384000343415220240222000000000011000084085900787226676506000003819233GTO                       0003434152Certificado               </t>
  </si>
  <si>
    <t>0003434152</t>
  </si>
  <si>
    <t>722667</t>
  </si>
  <si>
    <t xml:space="preserve">0384000220224020240223000000000011000084085900780358856506000003819233GTO                       0002202240pago certificado          </t>
  </si>
  <si>
    <t>0002202240</t>
  </si>
  <si>
    <t>20240223</t>
  </si>
  <si>
    <t>035885</t>
  </si>
  <si>
    <t xml:space="preserve">pago certificado       </t>
  </si>
  <si>
    <t xml:space="preserve">0384000230224020240223000000000065500084085900784678506506000003819233GTO                       0002302240maestria febrero          </t>
  </si>
  <si>
    <t>0002302240</t>
  </si>
  <si>
    <t>467850</t>
  </si>
  <si>
    <t xml:space="preserve">maestria febrero       </t>
  </si>
  <si>
    <t xml:space="preserve">0384000000000020240223000000000038800084700300875856676506000003819233GTO                       0000000000DEPOSITO EFECTIVO         </t>
  </si>
  <si>
    <t>585667</t>
  </si>
  <si>
    <t xml:space="preserve">0384000024022820240228000000000095000084085900785056786506000003819233GTO                       0000240228Titulo                    </t>
  </si>
  <si>
    <t>0000240228</t>
  </si>
  <si>
    <t>20240228</t>
  </si>
  <si>
    <t>505678</t>
  </si>
  <si>
    <t xml:space="preserve">Titulo                 </t>
  </si>
  <si>
    <t xml:space="preserve">0384000000000120240228000000000062500084085900788659486506000003819233GTO                       0000000001CAPACITACION              </t>
  </si>
  <si>
    <t>0000000001</t>
  </si>
  <si>
    <t>00000000006250</t>
  </si>
  <si>
    <t>865948</t>
  </si>
  <si>
    <t xml:space="preserve">CAPACITACION           </t>
  </si>
  <si>
    <t xml:space="preserve">0384000024022820240228000000000030000084085900781640466506000003819233GTO                       0000240228Transferencia             </t>
  </si>
  <si>
    <t>164046</t>
  </si>
  <si>
    <t xml:space="preserve">Transferencia          </t>
  </si>
  <si>
    <t xml:space="preserve">0384000024022820240228000000000065000084085900721868836506000003819233GTO                       0000240228pago                      </t>
  </si>
  <si>
    <t>00000000006500</t>
  </si>
  <si>
    <t>186883</t>
  </si>
  <si>
    <t xml:space="preserve">pago                   </t>
  </si>
  <si>
    <t xml:space="preserve">0384000290224020240229000000000021000084085900782457996506000003819233GTO                       0002902240Inscripcion MGP           </t>
  </si>
  <si>
    <t>0002902240</t>
  </si>
  <si>
    <t>20240229</t>
  </si>
  <si>
    <t>245799</t>
  </si>
  <si>
    <t xml:space="preserve">Inscripcion MGP        </t>
  </si>
  <si>
    <t xml:space="preserve">0384000290224020240229000000000021000084085900787408346506000003819233GTO                       0002902240Pago Inscripcion Maestr   </t>
  </si>
  <si>
    <t>740834</t>
  </si>
  <si>
    <t>Pago Inscripcion Maestr</t>
  </si>
  <si>
    <t xml:space="preserve">0384000290224020240229000000000056250084085900787479296506000003819233GTO                       0002902240Pago 1er Mensualidad Ma   </t>
  </si>
  <si>
    <t>747929</t>
  </si>
  <si>
    <t>Pago 1er Mensualidad Ma</t>
  </si>
  <si>
    <t xml:space="preserve">0384000000000020240229000000000060375084087000629553206506000003819233GTO                       0000000000GERARDO,ALONSO/ROMERO     </t>
  </si>
  <si>
    <t>00000000006037</t>
  </si>
  <si>
    <t>50</t>
  </si>
  <si>
    <t>0870</t>
  </si>
  <si>
    <t>0062</t>
  </si>
  <si>
    <t>955320</t>
  </si>
  <si>
    <t xml:space="preserve">GERARDO,ALONSO/ROMERO  </t>
  </si>
  <si>
    <t xml:space="preserve">0384000290224120240229000000000021000084085900789615076506000003819233GTO                       0002902241PAGO INSCRIPCION MAESTR   </t>
  </si>
  <si>
    <t>0002902241</t>
  </si>
  <si>
    <t>961507</t>
  </si>
  <si>
    <t>PAGO INSCRIPCION MAESTR</t>
  </si>
  <si>
    <t xml:space="preserve">0384000290224220240229000000000039375084085900789615106506000003819233GTO                       0002902242PAGO 1RA MENSUALIDAD MA   </t>
  </si>
  <si>
    <t>0002902242</t>
  </si>
  <si>
    <t>00000000003937</t>
  </si>
  <si>
    <t>961510</t>
  </si>
  <si>
    <t>PAGO 1RA MENSUALIDAD MA</t>
  </si>
  <si>
    <t xml:space="preserve">0384000881265120240229000000000043500084085900724838136506000003819233GTO                       0008812651TRANSFERENCIA A INSTITU   </t>
  </si>
  <si>
    <t>0008812651</t>
  </si>
  <si>
    <t>483813</t>
  </si>
  <si>
    <t>TRANSFERENCIA A INSTITU</t>
  </si>
  <si>
    <t xml:space="preserve">MAESTRIA </t>
  </si>
  <si>
    <t xml:space="preserve">MENSUALIDAD </t>
  </si>
  <si>
    <t xml:space="preserve">ALUMNO </t>
  </si>
  <si>
    <t>MCVT-7</t>
  </si>
  <si>
    <t>FEBRERO</t>
  </si>
  <si>
    <t xml:space="preserve">DANNA JOSSELIN GOMEZ SALINAS </t>
  </si>
  <si>
    <t>ARMANDO LOZANO ARENAS</t>
  </si>
  <si>
    <t>DANIEL EFREN VERA ARRIAGA</t>
  </si>
  <si>
    <t>MCVT-5</t>
  </si>
  <si>
    <t>ENERO</t>
  </si>
  <si>
    <t>FRANCISCO JAVIER IBARRA ALDANA</t>
  </si>
  <si>
    <t>CLAUDIA VERONICA MARTINEZ MONJARAZ</t>
  </si>
  <si>
    <t>JOSE LUIS HERNANDEZ GARCIA</t>
  </si>
  <si>
    <t>RODOLFO RAMIREZ FRANCO</t>
  </si>
  <si>
    <t>MIGUEL ANGEL CORDONA MENDEZ</t>
  </si>
  <si>
    <t>ERIKA DUÑEZ SILVESTRE</t>
  </si>
  <si>
    <t>CERTIFICADO</t>
  </si>
  <si>
    <t>PABLO BARRERA SOTO</t>
  </si>
  <si>
    <t>TITULACION</t>
  </si>
  <si>
    <t>ALEJANDRA KARINA NARVAEZ</t>
  </si>
  <si>
    <t>MARIO OLVERA ARELLANO</t>
  </si>
  <si>
    <t>MAC-17</t>
  </si>
  <si>
    <t>RUSSELL FLORENCIO COLLI FERNANDEZ</t>
  </si>
  <si>
    <t>LUIS FERNABDO TORRES RODRIGUEZ</t>
  </si>
  <si>
    <t>ISABEL ALEJANDRA MEJIA WITROGO</t>
  </si>
  <si>
    <t>JOEL RAYMUNDONAJERA GUZMAN</t>
  </si>
  <si>
    <t>MCVT-6</t>
  </si>
  <si>
    <t>LUIS ANTONIO CUELLAR HERNANDEZ</t>
  </si>
  <si>
    <t>MGP-9</t>
  </si>
  <si>
    <t>CESAR CHARLES LOPEZ</t>
  </si>
  <si>
    <t xml:space="preserve">DICIEMBRE </t>
  </si>
  <si>
    <t>ALEJANDRO JOSE DE LA LUZ ROMO VILLALPANDO</t>
  </si>
  <si>
    <t>CARLOS ALBERTO ORTIZ DIERDORF</t>
  </si>
  <si>
    <t>MVIBN-8</t>
  </si>
  <si>
    <t>ANDREA ALDACO PAREDES</t>
  </si>
  <si>
    <t>JOSE GUSTAVO RAMIREZ ALMAGUER</t>
  </si>
  <si>
    <t>GERARDO GAMA CERVANTES</t>
  </si>
  <si>
    <t>MGP-11</t>
  </si>
  <si>
    <t>DANIEL ORNELAS CABRERA</t>
  </si>
  <si>
    <t>BERENICE GUTIERREZ DURAN</t>
  </si>
  <si>
    <t xml:space="preserve">JORGE IGNACIO CORDERO DURAN </t>
  </si>
  <si>
    <t>MAC-18</t>
  </si>
  <si>
    <t>JOSE EDUARDO FELIPE DEL ANGEL</t>
  </si>
  <si>
    <t>ABRAHAM ISABEL VILLANUEVA CASTAÑEDA</t>
  </si>
  <si>
    <t>NORMA YESENIA LOPEZ LUNA</t>
  </si>
  <si>
    <t>GERARDO ALONSO ROMERO</t>
  </si>
  <si>
    <t>MVIBN-9</t>
  </si>
  <si>
    <t>LUCIA LOPEZ GONZALEZ</t>
  </si>
  <si>
    <t>INSTITUTO TECNOLÓGICO DE LA CONSTRUCCIÓN</t>
  </si>
  <si>
    <t>FECHA</t>
  </si>
  <si>
    <t>05 DE DICIEMBRE DE 2023.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</si>
  <si>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</si>
  <si>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</si>
  <si>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</si>
  <si>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</si>
  <si>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</si>
  <si>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</si>
  <si>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</si>
  <si>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</si>
  <si>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</si>
  <si>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</si>
  <si>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</si>
  <si>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>TOTAL</t>
  </si>
  <si>
    <t xml:space="preserve">MCVT-5 </t>
  </si>
  <si>
    <t xml:space="preserve">MGP-9 </t>
  </si>
  <si>
    <t>MGP-10</t>
  </si>
  <si>
    <t>MCCVF</t>
  </si>
  <si>
    <t xml:space="preserve">INSCRIPCIONES </t>
  </si>
  <si>
    <t>ANALISIS MAC-17MARZO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</si>
  <si>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</si>
  <si>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</si>
  <si>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</si>
  <si>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</si>
  <si>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</si>
  <si>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</si>
  <si>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</si>
  <si>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</si>
  <si>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</si>
  <si>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</si>
  <si>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</si>
  <si>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>Ssustentabilidad en la industria de la construcción</t>
  </si>
  <si>
    <t>10 MARZO- 01 ABRIL</t>
  </si>
  <si>
    <t xml:space="preserve">RESUMEN DE MAESTRIAS </t>
  </si>
  <si>
    <t>VINCULADO</t>
  </si>
  <si>
    <t xml:space="preserve"> 02/15</t>
  </si>
  <si>
    <t xml:space="preserve">Admon de empresas de la construccion </t>
  </si>
  <si>
    <t xml:space="preserve">21 ABRIL -13 MAYO </t>
  </si>
  <si>
    <t>PROGRAMA</t>
  </si>
  <si>
    <t>ASIGNATURA</t>
  </si>
  <si>
    <t>MONTO</t>
  </si>
  <si>
    <t xml:space="preserve"> 03/15</t>
  </si>
  <si>
    <t>Planeación y control de proyectos</t>
  </si>
  <si>
    <t xml:space="preserve">19 MAYO -10 JUNIO </t>
  </si>
  <si>
    <t xml:space="preserve"> 04/05</t>
  </si>
  <si>
    <t xml:space="preserve">ing de costos </t>
  </si>
  <si>
    <t xml:space="preserve">16 JUNIO -08 JULIO </t>
  </si>
  <si>
    <t xml:space="preserve"> 05/15</t>
  </si>
  <si>
    <t xml:space="preserve">Planeacion y programacion </t>
  </si>
  <si>
    <t xml:space="preserve">14 JULIO- 05 AGOSTO </t>
  </si>
  <si>
    <t xml:space="preserve">MAC-17 </t>
  </si>
  <si>
    <t>2do</t>
  </si>
  <si>
    <t xml:space="preserve"> 06/15</t>
  </si>
  <si>
    <t xml:space="preserve">Planeacion patrimonial </t>
  </si>
  <si>
    <t xml:space="preserve">18 AGOSTO-09 SEPTIEMBRE </t>
  </si>
  <si>
    <t xml:space="preserve"> 07/15</t>
  </si>
  <si>
    <t xml:space="preserve">Contabilidad y finanzas </t>
  </si>
  <si>
    <t>22 SEPT- 14 OCTUBRE</t>
  </si>
  <si>
    <t xml:space="preserve"> 08/15</t>
  </si>
  <si>
    <t xml:space="preserve">Mercadotecnia  en la construccion </t>
  </si>
  <si>
    <t xml:space="preserve">20 OCT-11 NOV </t>
  </si>
  <si>
    <t xml:space="preserve"> 09/15</t>
  </si>
  <si>
    <t>Economia administrativa</t>
  </si>
  <si>
    <t>17 NOV-09 DIC</t>
  </si>
  <si>
    <t>3ro</t>
  </si>
  <si>
    <t xml:space="preserve"> 10/15</t>
  </si>
  <si>
    <t>Admon capital humano</t>
  </si>
  <si>
    <t>12 ENE- 03 FEBRERO</t>
  </si>
  <si>
    <t>EN CONCILIACIÓN</t>
  </si>
  <si>
    <t xml:space="preserve"> 11/15</t>
  </si>
  <si>
    <t>09 FEB- 02 MARZO</t>
  </si>
  <si>
    <t xml:space="preserve"> 12/15</t>
  </si>
  <si>
    <t xml:space="preserve"> 13/15</t>
  </si>
  <si>
    <t>MCVF-1</t>
  </si>
  <si>
    <t xml:space="preserve"> 14/15</t>
  </si>
  <si>
    <t xml:space="preserve">TOTAL A PAGAR </t>
  </si>
  <si>
    <t>REMANENTE NETO</t>
  </si>
  <si>
    <t>SUBTOTAL</t>
  </si>
  <si>
    <t xml:space="preserve">FACTURA </t>
  </si>
  <si>
    <t xml:space="preserve">MAS IVA  </t>
  </si>
  <si>
    <t>SUB</t>
  </si>
  <si>
    <t xml:space="preserve">IMPORTE A FACTURAR </t>
  </si>
  <si>
    <t xml:space="preserve">IVA </t>
  </si>
  <si>
    <t xml:space="preserve">TOTAL </t>
  </si>
  <si>
    <t>ANALISIS  MVIBN-8 MARZO 2023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</si>
  <si>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</si>
  <si>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</si>
  <si>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</si>
  <si>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</si>
  <si>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</si>
  <si>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</si>
  <si>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</si>
  <si>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</si>
  <si>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ing economica financiera</t>
  </si>
  <si>
    <t>valuacion de bienes agropecuarios</t>
  </si>
  <si>
    <t>ANALISIS  MCVT-6 MARZO 2023</t>
  </si>
  <si>
    <t xml:space="preserve">Diseño geoimetrico de vias terrestres </t>
  </si>
  <si>
    <t>Geotecnia I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</si>
  <si>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</si>
  <si>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</si>
  <si>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</si>
  <si>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</si>
  <si>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</si>
  <si>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</si>
  <si>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diseño y construccion de pavimentos asfalticos</t>
  </si>
  <si>
    <t xml:space="preserve">analisis y diseño de puentes y tuneles 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</si>
  <si>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</si>
  <si>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</si>
  <si>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</si>
  <si>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</si>
  <si>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</si>
  <si>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</si>
  <si>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</si>
  <si>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Gestion de proyectos para eliminar desperdicios </t>
  </si>
  <si>
    <t xml:space="preserve">Programacion en paquete informatico de hojas de calculo avanzado </t>
  </si>
  <si>
    <t>evaluacion economica y financiera del proyecto</t>
  </si>
  <si>
    <t>MIC (modelo de informacion)</t>
  </si>
  <si>
    <t>ANALISIS  MAC-18 SEPT 2023</t>
  </si>
  <si>
    <t xml:space="preserve">Ingenieria de costos </t>
  </si>
  <si>
    <t xml:space="preserve">Sustentabilidad en la construccion </t>
  </si>
  <si>
    <t xml:space="preserve">admon de empresas de la contruccion </t>
  </si>
  <si>
    <t>habilidades directivas</t>
  </si>
  <si>
    <t>ANALISIS  MCVT-7 SEPT 2023</t>
  </si>
  <si>
    <t xml:space="preserve">Hidrologia de vias terrestres </t>
  </si>
  <si>
    <t>diseño geometrico de viasterrestres</t>
  </si>
  <si>
    <t>ing de transito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</si>
  <si>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</si>
  <si>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</si>
  <si>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</si>
  <si>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</si>
  <si>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</si>
  <si>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</si>
  <si>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</si>
  <si>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</si>
  <si>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</si>
  <si>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</si>
  <si>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</si>
  <si>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</si>
  <si>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</si>
  <si>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</si>
  <si>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</si>
  <si>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MVIBN-10</t>
  </si>
  <si>
    <t xml:space="preserve">TITULACION </t>
  </si>
  <si>
    <t xml:space="preserve">CERTIFICADOS </t>
  </si>
  <si>
    <t xml:space="preserve">INSCRIPCION </t>
  </si>
  <si>
    <t>MCVF-2</t>
  </si>
  <si>
    <t xml:space="preserve">% DELEGACION GTO </t>
  </si>
  <si>
    <t xml:space="preserve">EDUARDO RAMOS HERNANDEZ </t>
  </si>
  <si>
    <t>MGP-12</t>
  </si>
  <si>
    <t>JOSUE GUADALUPE LOPEZ JUAREZ</t>
  </si>
  <si>
    <t xml:space="preserve">JESUS ARTEMIO RODRIGUEZ MEDINA </t>
  </si>
  <si>
    <t>LUIS FERNANDO TORRES RODRIGUEZ</t>
  </si>
  <si>
    <t>febrero</t>
  </si>
  <si>
    <t>PLANEACION FINANCIERA</t>
  </si>
  <si>
    <t xml:space="preserve">08 MARZO -06 ABRIL </t>
  </si>
  <si>
    <t>ANALÍSIS DE DECISIONES</t>
  </si>
  <si>
    <t>VALUACION EN NEGOCIOS INMOBILIARIOS E INDUSTRIALES</t>
  </si>
  <si>
    <t>VALUACIÓN DE BIENES INDUSTRIALES</t>
  </si>
  <si>
    <t>DISEÑO Y CONSTRUCCION DE PAVIMETNOS DE CONCRETO HIDRAULICO</t>
  </si>
  <si>
    <t>CONSERVACIÓN Y MANTENIMIENTO DE VÍAS TERRESTRES</t>
  </si>
  <si>
    <t>TEORIA DE LAS DECISIONES APLICADA A LA GERENCIA DE PROYECTOS</t>
  </si>
  <si>
    <t>ADMINISTRACIÓN DE MAQUINARIA Y EQUIPO</t>
  </si>
  <si>
    <t>PLANEACION, PROG. PROCURA Y CONTROL DE OBRA</t>
  </si>
  <si>
    <t>PLANEACIÓN PATRIMONIAL</t>
  </si>
  <si>
    <t>NORMATIVIDAD Y CALIDAD DE VIAS TERRESTRES</t>
  </si>
  <si>
    <t>SUSTENTABILIDAD Y GESTIÓN AMBIENTAL EN VÍAS FERREAS</t>
  </si>
  <si>
    <t>VALUACION FISCAL INMOBILIARIA</t>
  </si>
  <si>
    <t>INGENIERIA ECONOMICA Y FINANCIERA</t>
  </si>
  <si>
    <t>APLICACIONES INFORMATICAS, PLATAFORMAS DE MODELADO DE INFORMACION PARA LA CONSTRUCIÓN, INGENIERIAS Y PROYECTOS.</t>
  </si>
  <si>
    <t>GESTIÓN DE PERSONAL Y COMPETENCIAS</t>
  </si>
  <si>
    <t>MANIFESTACIÓN DE IMPACTO AMBIENTAL Y ESTUDIO TÉCNICO JUSTIFICATIVO</t>
  </si>
  <si>
    <t>NORMATIVIDAD DE LAS VÍAS FÉRREAS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</si>
</sst>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4" borderId="4" xfId="0" applyNumberFormat="1" applyFont="1" applyFill="1" applyBorder="1" applyAlignment="1">
      <alignment horizontal="left"/>
    </xf>
    <xf numFmtId="49" fontId="5" fillId="0" borderId="0" xfId="0" applyNumberFormat="1" applyFont="1" applyFill="1" applyBorder="1"/>
    <xf numFmtId="0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1" applyFont="1" applyFill="1" applyBorder="1"/>
    <xf numFmtId="43" fontId="6" fillId="5" borderId="0" xfId="1" applyFont="1" applyFill="1"/>
    <xf numFmtId="43" fontId="0" fillId="0" borderId="0" xfId="1" applyFont="1"/>
    <xf numFmtId="0" fontId="4" fillId="3" borderId="5" xfId="0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5" fillId="0" borderId="0" xfId="2"/>
    <xf numFmtId="0" fontId="8" fillId="0" borderId="0" xfId="2" applyFont="1"/>
    <xf numFmtId="0" fontId="1" fillId="0" borderId="0" xfId="3"/>
    <xf numFmtId="0" fontId="8" fillId="0" borderId="0" xfId="2" applyFont="1" applyAlignment="1">
      <alignment horizontal="right"/>
    </xf>
    <xf numFmtId="14" fontId="8" fillId="0" borderId="0" xfId="2" applyNumberFormat="1" applyFont="1"/>
    <xf numFmtId="0" fontId="9" fillId="0" borderId="0" xfId="2" applyFont="1"/>
    <xf numFmtId="0" fontId="8" fillId="5" borderId="1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 wrapText="1"/>
    </xf>
    <xf numFmtId="17" fontId="8" fillId="5" borderId="6" xfId="2" applyNumberFormat="1" applyFont="1" applyFill="1" applyBorder="1" applyAlignment="1">
      <alignment horizontal="center" vertical="center" wrapText="1"/>
    </xf>
    <xf numFmtId="0" fontId="8" fillId="5" borderId="7" xfId="2" applyFont="1" applyFill="1" applyBorder="1" applyAlignment="1">
      <alignment horizontal="center" vertical="center"/>
    </xf>
    <xf numFmtId="0" fontId="5" fillId="0" borderId="3" xfId="2" applyBorder="1"/>
    <xf numFmtId="0" fontId="0" fillId="0" borderId="3" xfId="2" applyFont="1" applyBorder="1"/>
    <xf numFmtId="43" fontId="0" fillId="0" borderId="3" xfId="4" applyFont="1" applyBorder="1"/>
    <xf numFmtId="49" fontId="0" fillId="0" borderId="3" xfId="0" applyNumberFormat="1" applyBorder="1"/>
    <xf numFmtId="0" fontId="5" fillId="0" borderId="3" xfId="2" applyBorder="1" applyAlignment="1">
      <alignment horizontal="center"/>
    </xf>
    <xf numFmtId="44" fontId="6" fillId="0" borderId="0" xfId="2" applyNumberFormat="1" applyFont="1"/>
    <xf numFmtId="44" fontId="6" fillId="6" borderId="0" xfId="2" applyNumberFormat="1" applyFont="1" applyFill="1"/>
    <xf numFmtId="0" fontId="10" fillId="0" borderId="0" xfId="2" applyFont="1" applyAlignment="1">
      <alignment horizontal="right"/>
    </xf>
    <xf numFmtId="0" fontId="0" fillId="0" borderId="3" xfId="0" applyBorder="1"/>
    <xf numFmtId="0" fontId="0" fillId="0" borderId="0" xfId="2" applyFont="1"/>
    <xf numFmtId="43" fontId="0" fillId="0" borderId="0" xfId="4" applyFont="1" applyBorder="1"/>
    <xf numFmtId="0" fontId="5" fillId="0" borderId="8" xfId="2" applyBorder="1"/>
    <xf numFmtId="0" fontId="5" fillId="0" borderId="2" xfId="2" applyBorder="1"/>
    <xf numFmtId="0" fontId="1" fillId="0" borderId="0" xfId="3" applyAlignment="1">
      <alignment horizontal="center"/>
    </xf>
    <xf numFmtId="0" fontId="8" fillId="0" borderId="0" xfId="3" applyFont="1" applyAlignment="1">
      <alignment horizontal="right"/>
    </xf>
    <xf numFmtId="44" fontId="1" fillId="0" borderId="0" xfId="3" applyNumberFormat="1"/>
    <xf numFmtId="0" fontId="5" fillId="8" borderId="3" xfId="2" applyFill="1" applyBorder="1"/>
    <xf numFmtId="49" fontId="5" fillId="0" borderId="0" xfId="2" applyNumberFormat="1"/>
    <xf numFmtId="44" fontId="5" fillId="0" borderId="0" xfId="2" applyNumberFormat="1"/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" fillId="0" borderId="0" xfId="6"/>
    <xf numFmtId="0" fontId="13" fillId="5" borderId="17" xfId="5" applyFont="1" applyFill="1" applyBorder="1" applyAlignment="1">
      <alignment horizontal="center"/>
    </xf>
    <xf numFmtId="4" fontId="8" fillId="0" borderId="18" xfId="7" applyNumberFormat="1" applyFont="1" applyBorder="1" applyAlignment="1">
      <alignment horizontal="center"/>
    </xf>
    <xf numFmtId="0" fontId="8" fillId="0" borderId="18" xfId="5" applyFont="1" applyBorder="1" applyAlignment="1">
      <alignment horizontal="center"/>
    </xf>
    <xf numFmtId="16" fontId="1" fillId="0" borderId="19" xfId="5" applyNumberFormat="1" applyBorder="1" applyAlignment="1">
      <alignment horizontal="center"/>
    </xf>
    <xf numFmtId="0" fontId="14" fillId="9" borderId="3" xfId="5" applyFont="1" applyFill="1" applyBorder="1" applyAlignment="1">
      <alignment horizontal="left"/>
    </xf>
    <xf numFmtId="0" fontId="10" fillId="0" borderId="20" xfId="7" applyFont="1" applyBorder="1"/>
    <xf numFmtId="0" fontId="13" fillId="5" borderId="0" xfId="5" applyFont="1" applyFill="1"/>
    <xf numFmtId="0" fontId="14" fillId="0" borderId="0" xfId="8" applyFont="1" applyAlignment="1">
      <alignment horizontal="center"/>
    </xf>
    <xf numFmtId="0" fontId="1" fillId="0" borderId="0" xfId="5"/>
    <xf numFmtId="0" fontId="1" fillId="0" borderId="18" xfId="6" applyBorder="1" applyAlignment="1">
      <alignment horizontal="center"/>
    </xf>
    <xf numFmtId="0" fontId="1" fillId="0" borderId="4" xfId="6" applyBorder="1"/>
    <xf numFmtId="0" fontId="1" fillId="0" borderId="4" xfId="6" applyBorder="1" applyAlignment="1">
      <alignment horizontal="center"/>
    </xf>
    <xf numFmtId="44" fontId="1" fillId="0" borderId="24" xfId="6" quotePrefix="1" applyNumberFormat="1" applyBorder="1"/>
    <xf numFmtId="0" fontId="1" fillId="0" borderId="25" xfId="6" applyBorder="1"/>
    <xf numFmtId="0" fontId="1" fillId="0" borderId="25" xfId="6" applyBorder="1" applyAlignment="1">
      <alignment horizontal="center"/>
    </xf>
    <xf numFmtId="44" fontId="1" fillId="0" borderId="26" xfId="6" applyNumberFormat="1" applyBorder="1"/>
    <xf numFmtId="16" fontId="1" fillId="0" borderId="27" xfId="5" applyNumberFormat="1" applyBorder="1" applyAlignment="1">
      <alignment horizontal="center"/>
    </xf>
    <xf numFmtId="44" fontId="1" fillId="0" borderId="4" xfId="6" quotePrefix="1" applyNumberFormat="1" applyBorder="1"/>
    <xf numFmtId="0" fontId="8" fillId="0" borderId="22" xfId="5" applyFont="1" applyBorder="1" applyAlignment="1">
      <alignment horizontal="center"/>
    </xf>
    <xf numFmtId="16" fontId="1" fillId="0" borderId="28" xfId="5" applyNumberFormat="1" applyBorder="1" applyAlignment="1">
      <alignment horizontal="center"/>
    </xf>
    <xf numFmtId="0" fontId="14" fillId="10" borderId="3" xfId="5" applyFont="1" applyFill="1" applyBorder="1" applyAlignment="1">
      <alignment horizontal="left"/>
    </xf>
    <xf numFmtId="44" fontId="1" fillId="0" borderId="29" xfId="6" applyNumberFormat="1" applyBorder="1"/>
    <xf numFmtId="0" fontId="1" fillId="0" borderId="25" xfId="6" applyBorder="1" applyAlignment="1">
      <alignment horizontal="left"/>
    </xf>
    <xf numFmtId="44" fontId="1" fillId="0" borderId="25" xfId="6" applyNumberFormat="1" applyBorder="1" applyAlignment="1">
      <alignment horizontal="center"/>
    </xf>
    <xf numFmtId="0" fontId="8" fillId="0" borderId="23" xfId="5" applyFont="1" applyBorder="1" applyAlignment="1">
      <alignment horizontal="center"/>
    </xf>
    <xf numFmtId="0" fontId="15" fillId="6" borderId="3" xfId="5" applyFont="1" applyFill="1" applyBorder="1" applyAlignment="1">
      <alignment horizontal="left"/>
    </xf>
    <xf numFmtId="0" fontId="1" fillId="0" borderId="4" xfId="6" applyBorder="1" applyAlignment="1">
      <alignment wrapText="1"/>
    </xf>
    <xf numFmtId="0" fontId="1" fillId="0" borderId="0" xfId="6" applyAlignment="1">
      <alignment horizontal="center"/>
    </xf>
    <xf numFmtId="44" fontId="1" fillId="0" borderId="4" xfId="6" applyNumberFormat="1" applyBorder="1" applyAlignment="1">
      <alignment horizontal="center"/>
    </xf>
    <xf numFmtId="44" fontId="0" fillId="5" borderId="11" xfId="9" applyFont="1" applyFill="1" applyBorder="1" applyAlignment="1">
      <alignment horizontal="center"/>
    </xf>
    <xf numFmtId="44" fontId="0" fillId="0" borderId="11" xfId="9" applyFont="1" applyFill="1" applyBorder="1" applyAlignment="1">
      <alignment horizontal="center"/>
    </xf>
    <xf numFmtId="16" fontId="1" fillId="0" borderId="30" xfId="5" applyNumberFormat="1" applyBorder="1" applyAlignment="1">
      <alignment horizontal="center"/>
    </xf>
    <xf numFmtId="0" fontId="16" fillId="0" borderId="0" xfId="6" applyFont="1" applyAlignment="1">
      <alignment horizontal="center"/>
    </xf>
    <xf numFmtId="0" fontId="17" fillId="0" borderId="19" xfId="5" applyFont="1" applyBorder="1" applyAlignment="1">
      <alignment horizontal="left"/>
    </xf>
    <xf numFmtId="0" fontId="8" fillId="0" borderId="25" xfId="6" applyFont="1" applyBorder="1"/>
    <xf numFmtId="44" fontId="18" fillId="5" borderId="25" xfId="6" applyNumberFormat="1" applyFont="1" applyFill="1" applyBorder="1"/>
    <xf numFmtId="44" fontId="16" fillId="0" borderId="0" xfId="5" applyNumberFormat="1" applyFont="1"/>
    <xf numFmtId="44" fontId="1" fillId="0" borderId="0" xfId="5" applyNumberFormat="1"/>
    <xf numFmtId="44" fontId="1" fillId="0" borderId="0" xfId="6" applyNumberFormat="1"/>
    <xf numFmtId="17" fontId="1" fillId="0" borderId="0" xfId="6" applyNumberFormat="1"/>
    <xf numFmtId="44" fontId="16" fillId="9" borderId="0" xfId="5" applyNumberFormat="1" applyFont="1" applyFill="1"/>
    <xf numFmtId="0" fontId="16" fillId="0" borderId="0" xfId="5" applyFont="1"/>
    <xf numFmtId="44" fontId="0" fillId="0" borderId="0" xfId="9" applyFont="1"/>
    <xf numFmtId="0" fontId="1" fillId="11" borderId="33" xfId="6" applyFill="1" applyBorder="1"/>
    <xf numFmtId="44" fontId="1" fillId="0" borderId="34" xfId="6" applyNumberFormat="1" applyBorder="1"/>
    <xf numFmtId="0" fontId="16" fillId="0" borderId="0" xfId="6" applyFont="1"/>
    <xf numFmtId="44" fontId="18" fillId="12" borderId="18" xfId="9" applyFont="1" applyFill="1" applyBorder="1"/>
    <xf numFmtId="0" fontId="16" fillId="11" borderId="13" xfId="5" applyFont="1" applyFill="1" applyBorder="1"/>
    <xf numFmtId="44" fontId="1" fillId="0" borderId="35" xfId="5" applyNumberFormat="1" applyBorder="1"/>
    <xf numFmtId="0" fontId="1" fillId="0" borderId="21" xfId="6" applyBorder="1"/>
    <xf numFmtId="0" fontId="1" fillId="0" borderId="22" xfId="6" applyBorder="1"/>
    <xf numFmtId="0" fontId="15" fillId="10" borderId="3" xfId="5" applyFont="1" applyFill="1" applyBorder="1" applyAlignment="1">
      <alignment horizontal="left"/>
    </xf>
    <xf numFmtId="43" fontId="1" fillId="0" borderId="0" xfId="3" applyNumberFormat="1"/>
    <xf numFmtId="43" fontId="5" fillId="7" borderId="0" xfId="1" applyFont="1" applyFill="1" applyBorder="1"/>
    <xf numFmtId="0" fontId="16" fillId="0" borderId="0" xfId="6" applyFont="1" applyAlignment="1"/>
    <xf numFmtId="0" fontId="2" fillId="0" borderId="0" xfId="0" applyNumberFormat="1" applyFont="1" applyFill="1" applyBorder="1"/>
    <xf numFmtId="0" fontId="2" fillId="0" borderId="3" xfId="2" applyFont="1" applyBorder="1"/>
    <xf numFmtId="49" fontId="2" fillId="0" borderId="3" xfId="0" applyNumberFormat="1" applyFont="1" applyBorder="1"/>
    <xf numFmtId="0" fontId="8" fillId="0" borderId="9" xfId="5" applyFont="1" applyBorder="1" applyAlignment="1">
      <alignment horizontal="center"/>
    </xf>
    <xf numFmtId="0" fontId="12" fillId="0" borderId="10" xfId="5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 wrapText="1"/>
    </xf>
    <xf numFmtId="0" fontId="12" fillId="0" borderId="11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1" fillId="0" borderId="14" xfId="5" applyBorder="1" applyAlignment="1">
      <alignment horizontal="center" vertical="center" wrapText="1"/>
    </xf>
    <xf numFmtId="0" fontId="1" fillId="0" borderId="16" xfId="6" applyBorder="1" applyAlignment="1">
      <alignment horizontal="center"/>
    </xf>
    <xf numFmtId="0" fontId="1" fillId="0" borderId="6" xfId="6" applyBorder="1" applyAlignment="1">
      <alignment horizontal="center"/>
    </xf>
    <xf numFmtId="0" fontId="1" fillId="0" borderId="7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22" xfId="6" applyBorder="1" applyAlignment="1">
      <alignment horizontal="center"/>
    </xf>
    <xf numFmtId="0" fontId="1" fillId="0" borderId="23" xfId="6" applyBorder="1" applyAlignment="1">
      <alignment horizontal="center"/>
    </xf>
    <xf numFmtId="0" fontId="16" fillId="6" borderId="31" xfId="6" applyFont="1" applyFill="1" applyBorder="1" applyAlignment="1">
      <alignment horizontal="center"/>
    </xf>
    <xf numFmtId="0" fontId="16" fillId="6" borderId="32" xfId="6" applyFont="1" applyFill="1" applyBorder="1" applyAlignment="1">
      <alignment horizontal="center"/>
    </xf>
    <xf numFmtId="0" fontId="8" fillId="0" borderId="0" xfId="3" applyFont="1" applyAlignment="1">
      <alignment horizontal="right"/>
    </xf>
    <xf numFmtId="0" fontId="10" fillId="0" borderId="0" xfId="2" applyFont="1" applyAlignment="1">
      <alignment horizontal="right"/>
    </xf>
  </cellXfs>
  <cellStyles count="10">
    <cellStyle name="Millares" xfId="1" builtinId="3"/>
    <cellStyle name="Millares 2" xfId="4"/>
    <cellStyle name="Moneda 2 2 3" xfId="9"/>
    <cellStyle name="Normal" xfId="0" builtinId="0"/>
    <cellStyle name="Normal 2" xfId="3"/>
    <cellStyle name="Normal 2 2" xfId="7"/>
    <cellStyle name="Normal 2 2 2 3" xfId="5"/>
    <cellStyle name="Normal 3" xfId="8"/>
    <cellStyle name="Normal 3 4" xfId="6"/>
    <cellStyle name="Normal 5" xfId="2"/>
  </cellStyles>
  <dxfs count="3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DA1B7357-CF77-4024-BBD3-F6378313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0"/>
  <sheetViews>
    <sheetView tabSelected="1" topLeftCell="B289" zoomScale="90" zoomScaleNormal="90" workbookViewId="0">
      <selection activeCell="F287" sqref="F287"/>
    </sheetView>
  </sheetViews>
  <sheetFormatPr baseColWidth="10" defaultColWidth="11.42578125" defaultRowHeight="15" x14ac:dyDescent="0.25"/>
  <cols>
    <col min="1" max="1" width="11.42578125" style="50"/>
    <col min="2" max="2" width="25.28515625" style="50" customWidth="1"/>
    <col min="3" max="3" width="16.28515625" style="50" customWidth="1"/>
    <col min="4" max="5" width="11.42578125" style="50"/>
    <col min="6" max="6" width="29.7109375" style="50" customWidth="1"/>
    <col min="7" max="7" width="29.140625" style="50" customWidth="1"/>
    <col min="8" max="9" width="11.42578125" style="50"/>
    <col min="10" max="10" width="18.5703125" style="50" customWidth="1"/>
    <col min="11" max="11" width="17.5703125" style="50" customWidth="1"/>
    <col min="12" max="13" width="20.28515625" style="50" customWidth="1"/>
    <col min="14" max="14" width="19.7109375" style="50" customWidth="1"/>
    <col min="15" max="16384" width="11.42578125" style="50"/>
  </cols>
  <sheetData>
    <row r="2" spans="1:14" ht="15.75" thickBot="1" x14ac:dyDescent="0.3">
      <c r="A2" s="109" t="s">
        <v>317</v>
      </c>
      <c r="B2" s="109"/>
      <c r="C2" s="109"/>
      <c r="D2" s="109"/>
      <c r="E2" s="109"/>
      <c r="F2" s="109"/>
      <c r="G2" s="109"/>
    </row>
    <row r="3" spans="1:14" ht="15.75" thickBot="1" x14ac:dyDescent="0.3">
      <c r="A3" s="110" t="s">
        <v>318</v>
      </c>
      <c r="B3" s="112" t="s">
        <v>319</v>
      </c>
      <c r="C3" s="112" t="s">
        <v>320</v>
      </c>
      <c r="D3" s="114" t="s">
        <v>321</v>
      </c>
      <c r="E3" s="112" t="s">
        <v>322</v>
      </c>
      <c r="F3" s="117" t="s">
        <v>323</v>
      </c>
      <c r="G3" s="112" t="s">
        <v>324</v>
      </c>
    </row>
    <row r="4" spans="1:14" ht="15.75" thickBot="1" x14ac:dyDescent="0.3">
      <c r="A4" s="111"/>
      <c r="B4" s="113"/>
      <c r="C4" s="113"/>
      <c r="D4" s="115"/>
      <c r="E4" s="116"/>
      <c r="F4" s="118"/>
      <c r="G4" s="116"/>
      <c r="L4" s="119" t="s">
        <v>325</v>
      </c>
      <c r="M4" s="120"/>
      <c r="N4" s="121"/>
    </row>
    <row r="5" spans="1:14" ht="16.5" thickBot="1" x14ac:dyDescent="0.3">
      <c r="A5" s="51" t="s">
        <v>270</v>
      </c>
      <c r="C5" s="52" t="s">
        <v>326</v>
      </c>
      <c r="D5" s="53" t="s">
        <v>327</v>
      </c>
      <c r="E5" s="54" t="s">
        <v>328</v>
      </c>
      <c r="F5" s="55" t="s">
        <v>329</v>
      </c>
      <c r="G5" s="56" t="s">
        <v>330</v>
      </c>
      <c r="L5" s="122" t="s">
        <v>331</v>
      </c>
      <c r="M5" s="123"/>
      <c r="N5" s="124"/>
    </row>
    <row r="6" spans="1:14" ht="16.5" thickBot="1" x14ac:dyDescent="0.3">
      <c r="A6" s="57" t="s">
        <v>332</v>
      </c>
      <c r="B6" s="58"/>
      <c r="C6" s="52" t="s">
        <v>326</v>
      </c>
      <c r="D6" s="59"/>
      <c r="E6" s="54" t="s">
        <v>333</v>
      </c>
      <c r="F6" s="55" t="s">
        <v>334</v>
      </c>
      <c r="G6" s="56" t="s">
        <v>335</v>
      </c>
      <c r="L6" s="60" t="s">
        <v>336</v>
      </c>
      <c r="M6" s="60" t="s">
        <v>337</v>
      </c>
      <c r="N6" s="60" t="s">
        <v>338</v>
      </c>
    </row>
    <row r="7" spans="1:14" ht="16.5" thickBot="1" x14ac:dyDescent="0.3">
      <c r="A7" s="59"/>
      <c r="B7" s="58"/>
      <c r="C7" s="52" t="s">
        <v>326</v>
      </c>
      <c r="D7" s="59"/>
      <c r="E7" s="54" t="s">
        <v>339</v>
      </c>
      <c r="F7" s="55" t="s">
        <v>340</v>
      </c>
      <c r="G7" s="56" t="s">
        <v>341</v>
      </c>
      <c r="L7" s="61" t="s">
        <v>257</v>
      </c>
      <c r="M7" s="62"/>
      <c r="N7" s="63">
        <f>'DATOS ALUMNOS'!G53</f>
        <v>31088</v>
      </c>
    </row>
    <row r="8" spans="1:14" ht="16.5" thickBot="1" x14ac:dyDescent="0.3">
      <c r="A8" s="59"/>
      <c r="B8" s="58"/>
      <c r="C8" s="52" t="s">
        <v>326</v>
      </c>
      <c r="D8" s="59"/>
      <c r="E8" s="54" t="s">
        <v>342</v>
      </c>
      <c r="F8" s="55" t="s">
        <v>343</v>
      </c>
      <c r="G8" s="56" t="s">
        <v>344</v>
      </c>
      <c r="L8" s="64" t="s">
        <v>277</v>
      </c>
      <c r="M8" s="65"/>
      <c r="N8" s="66">
        <f>'DATOS ALUMNOS'!G77</f>
        <v>11945.2</v>
      </c>
    </row>
    <row r="9" spans="1:14" ht="16.5" thickBot="1" x14ac:dyDescent="0.3">
      <c r="A9" s="59"/>
      <c r="B9" s="58"/>
      <c r="C9" s="52" t="s">
        <v>326</v>
      </c>
      <c r="D9" s="59"/>
      <c r="E9" s="67" t="s">
        <v>345</v>
      </c>
      <c r="F9" s="55" t="s">
        <v>346</v>
      </c>
      <c r="G9" s="56" t="s">
        <v>347</v>
      </c>
      <c r="L9" s="61" t="s">
        <v>348</v>
      </c>
      <c r="M9" s="62">
        <v>12</v>
      </c>
      <c r="N9" s="68">
        <f>C27</f>
        <v>11133.851851851852</v>
      </c>
    </row>
    <row r="10" spans="1:14" ht="16.5" thickBot="1" x14ac:dyDescent="0.3">
      <c r="A10" s="59"/>
      <c r="B10" s="58"/>
      <c r="C10" s="52" t="s">
        <v>326</v>
      </c>
      <c r="D10" s="69" t="s">
        <v>349</v>
      </c>
      <c r="E10" s="70" t="s">
        <v>350</v>
      </c>
      <c r="F10" s="71" t="s">
        <v>351</v>
      </c>
      <c r="G10" s="56" t="s">
        <v>352</v>
      </c>
      <c r="L10" s="61" t="s">
        <v>282</v>
      </c>
      <c r="M10" s="62">
        <v>12</v>
      </c>
      <c r="N10" s="72">
        <f>C58</f>
        <v>5044.8829629629618</v>
      </c>
    </row>
    <row r="11" spans="1:14" ht="16.5" thickBot="1" x14ac:dyDescent="0.3">
      <c r="A11" s="59"/>
      <c r="B11" s="58"/>
      <c r="C11" s="52" t="s">
        <v>326</v>
      </c>
      <c r="D11" s="59"/>
      <c r="E11" s="54" t="s">
        <v>353</v>
      </c>
      <c r="F11" s="71" t="s">
        <v>354</v>
      </c>
      <c r="G11" s="56" t="s">
        <v>355</v>
      </c>
      <c r="L11" s="61" t="s">
        <v>275</v>
      </c>
      <c r="M11" s="62">
        <v>12</v>
      </c>
      <c r="N11" s="72">
        <f>C86</f>
        <v>-1055</v>
      </c>
    </row>
    <row r="12" spans="1:14" ht="16.5" thickBot="1" x14ac:dyDescent="0.3">
      <c r="A12" s="59"/>
      <c r="B12" s="58"/>
      <c r="C12" s="52" t="s">
        <v>326</v>
      </c>
      <c r="D12" s="59"/>
      <c r="E12" s="54" t="s">
        <v>356</v>
      </c>
      <c r="F12" s="71" t="s">
        <v>357</v>
      </c>
      <c r="G12" s="56" t="s">
        <v>358</v>
      </c>
      <c r="L12" s="73" t="s">
        <v>314</v>
      </c>
      <c r="M12" s="65">
        <v>12</v>
      </c>
      <c r="N12" s="74">
        <f>C117</f>
        <v>-1853.13</v>
      </c>
    </row>
    <row r="13" spans="1:14" ht="16.5" thickBot="1" x14ac:dyDescent="0.3">
      <c r="A13" s="59"/>
      <c r="B13" s="58"/>
      <c r="C13" s="52" t="s">
        <v>326</v>
      </c>
      <c r="D13" s="59"/>
      <c r="E13" s="54" t="s">
        <v>359</v>
      </c>
      <c r="F13" s="71" t="s">
        <v>360</v>
      </c>
      <c r="G13" s="56" t="s">
        <v>361</v>
      </c>
      <c r="L13" s="61" t="s">
        <v>290</v>
      </c>
      <c r="M13" s="62">
        <v>6</v>
      </c>
      <c r="N13" s="72">
        <f>C157</f>
        <v>496.68407407407432</v>
      </c>
    </row>
    <row r="14" spans="1:14" ht="16.5" thickBot="1" x14ac:dyDescent="0.3">
      <c r="A14" s="59"/>
      <c r="B14" s="58"/>
      <c r="C14" s="52" t="s">
        <v>326</v>
      </c>
      <c r="D14" s="75" t="s">
        <v>362</v>
      </c>
      <c r="E14" s="54" t="s">
        <v>363</v>
      </c>
      <c r="F14" s="76" t="s">
        <v>364</v>
      </c>
      <c r="G14" s="56" t="s">
        <v>365</v>
      </c>
      <c r="L14" s="77" t="s">
        <v>252</v>
      </c>
      <c r="M14" s="78">
        <v>6</v>
      </c>
      <c r="N14" s="79">
        <f>C190</f>
        <v>-4302</v>
      </c>
    </row>
    <row r="15" spans="1:14" ht="16.5" thickBot="1" x14ac:dyDescent="0.3">
      <c r="A15" s="59"/>
      <c r="B15" s="58"/>
      <c r="C15" s="52" t="s">
        <v>326</v>
      </c>
      <c r="D15" s="59"/>
      <c r="E15" s="67" t="s">
        <v>367</v>
      </c>
      <c r="F15" s="76" t="s">
        <v>451</v>
      </c>
      <c r="G15" s="56" t="s">
        <v>368</v>
      </c>
      <c r="L15" s="77" t="s">
        <v>295</v>
      </c>
      <c r="M15" s="62">
        <v>6</v>
      </c>
      <c r="N15" s="63">
        <f>C225</f>
        <v>-2823.81</v>
      </c>
    </row>
    <row r="16" spans="1:14" ht="16.5" thickBot="1" x14ac:dyDescent="0.3">
      <c r="A16" s="59"/>
      <c r="B16" s="58" t="s">
        <v>366</v>
      </c>
      <c r="C16" s="80">
        <v>14232</v>
      </c>
      <c r="D16" s="59"/>
      <c r="E16" s="82" t="s">
        <v>369</v>
      </c>
      <c r="F16" s="76" t="s">
        <v>453</v>
      </c>
      <c r="G16" s="56" t="s">
        <v>452</v>
      </c>
      <c r="L16" s="77" t="s">
        <v>286</v>
      </c>
      <c r="M16" s="62">
        <v>6</v>
      </c>
      <c r="N16" s="63">
        <f>C261</f>
        <v>-1086.3599999999997</v>
      </c>
    </row>
    <row r="17" spans="1:14" ht="16.5" thickBot="1" x14ac:dyDescent="0.3">
      <c r="A17" s="59"/>
      <c r="B17" s="59"/>
      <c r="C17" s="81">
        <v>14232</v>
      </c>
      <c r="D17" s="59"/>
      <c r="E17" s="54" t="s">
        <v>370</v>
      </c>
      <c r="F17" s="76"/>
      <c r="G17" s="56"/>
      <c r="L17" s="64" t="s">
        <v>371</v>
      </c>
      <c r="M17" s="65">
        <v>5</v>
      </c>
      <c r="N17" s="66">
        <f>C297</f>
        <v>-962.77</v>
      </c>
    </row>
    <row r="18" spans="1:14" ht="16.5" thickBot="1" x14ac:dyDescent="0.3">
      <c r="A18" s="59"/>
      <c r="B18" s="59"/>
      <c r="C18" s="81">
        <v>14232</v>
      </c>
      <c r="D18" s="59"/>
      <c r="E18" s="54" t="s">
        <v>372</v>
      </c>
      <c r="F18" s="76"/>
      <c r="G18" s="56"/>
      <c r="K18" s="83"/>
      <c r="L18" s="64" t="s">
        <v>316</v>
      </c>
      <c r="M18" s="65"/>
      <c r="N18" s="66">
        <f>'DATOS ALUMNOS'!G126</f>
        <v>32625</v>
      </c>
    </row>
    <row r="19" spans="1:14" ht="16.5" thickBot="1" x14ac:dyDescent="0.3">
      <c r="A19" s="59"/>
      <c r="B19" s="59"/>
      <c r="C19" s="81"/>
      <c r="D19" s="59"/>
      <c r="E19" s="67"/>
      <c r="F19" s="76"/>
      <c r="G19" s="84"/>
      <c r="L19" s="64" t="s">
        <v>440</v>
      </c>
      <c r="M19" s="65"/>
      <c r="N19" s="66">
        <f>'DATOS ALUMNOS'!I140</f>
        <v>11400</v>
      </c>
    </row>
    <row r="20" spans="1:14" ht="19.5" thickBot="1" x14ac:dyDescent="0.35">
      <c r="A20" s="59"/>
      <c r="B20" s="59"/>
      <c r="C20" s="87">
        <f>SUM(C5:C19)</f>
        <v>42696</v>
      </c>
      <c r="D20" s="59"/>
      <c r="E20" s="59"/>
      <c r="F20" s="59"/>
      <c r="G20" s="59"/>
      <c r="K20" s="105"/>
      <c r="L20" s="85" t="s">
        <v>373</v>
      </c>
      <c r="M20" s="59"/>
      <c r="N20" s="86">
        <f>SUM(N7:N19)</f>
        <v>91650.548888888894</v>
      </c>
    </row>
    <row r="21" spans="1:14" ht="15.75" x14ac:dyDescent="0.25">
      <c r="A21" s="59"/>
      <c r="B21" s="59"/>
      <c r="C21" s="87"/>
      <c r="D21" s="59"/>
      <c r="E21" s="59"/>
      <c r="F21" s="59"/>
      <c r="G21" s="59"/>
      <c r="L21" s="89"/>
      <c r="M21" s="59"/>
      <c r="N21" s="88"/>
    </row>
    <row r="22" spans="1:14" x14ac:dyDescent="0.25">
      <c r="C22" s="89"/>
      <c r="L22" s="89"/>
      <c r="M22" s="59"/>
      <c r="N22" s="88"/>
    </row>
    <row r="23" spans="1:14" ht="15.75" x14ac:dyDescent="0.25">
      <c r="B23" s="90"/>
      <c r="C23" s="91">
        <f>'DATOS ALUMNOS'!G13</f>
        <v>24598</v>
      </c>
      <c r="D23" s="59"/>
      <c r="E23" s="59"/>
      <c r="F23" s="59"/>
      <c r="G23" s="59"/>
      <c r="K23" s="92"/>
      <c r="L23" s="88"/>
      <c r="M23" s="59"/>
      <c r="N23" s="59"/>
    </row>
    <row r="24" spans="1:14" x14ac:dyDescent="0.25">
      <c r="B24" s="50" t="s">
        <v>374</v>
      </c>
      <c r="C24" s="88">
        <f>+C23-C16</f>
        <v>10366</v>
      </c>
      <c r="D24" s="59"/>
      <c r="E24" s="59"/>
      <c r="F24" s="59"/>
      <c r="G24" s="59"/>
    </row>
    <row r="25" spans="1:14" ht="15.75" x14ac:dyDescent="0.25">
      <c r="B25" s="50" t="s">
        <v>375</v>
      </c>
      <c r="C25" s="93">
        <f>+C24/1.08</f>
        <v>9598.1481481481478</v>
      </c>
      <c r="D25" s="59"/>
      <c r="E25" s="59"/>
      <c r="F25" s="59"/>
      <c r="G25" s="59"/>
      <c r="K25" s="125" t="s">
        <v>376</v>
      </c>
      <c r="L25" s="126"/>
    </row>
    <row r="26" spans="1:14" ht="15.75" thickBot="1" x14ac:dyDescent="0.3">
      <c r="B26" s="50" t="s">
        <v>377</v>
      </c>
      <c r="C26" s="93">
        <f>+C25*0.16</f>
        <v>1535.7037037037037</v>
      </c>
      <c r="D26" s="59"/>
      <c r="E26" s="59"/>
      <c r="F26" s="59"/>
      <c r="G26" s="59"/>
      <c r="K26" s="94" t="s">
        <v>378</v>
      </c>
      <c r="L26" s="95">
        <f>N20/1.16</f>
        <v>79009.093869731805</v>
      </c>
    </row>
    <row r="27" spans="1:14" ht="19.5" thickBot="1" x14ac:dyDescent="0.35">
      <c r="A27" s="96"/>
      <c r="B27" s="96" t="s">
        <v>379</v>
      </c>
      <c r="C27" s="97">
        <f>+C25+C26</f>
        <v>11133.851851851852</v>
      </c>
      <c r="D27" s="59"/>
      <c r="E27" s="59"/>
      <c r="F27" s="59"/>
      <c r="G27" s="59"/>
      <c r="K27" s="94" t="s">
        <v>380</v>
      </c>
      <c r="L27" s="95">
        <f>L26*0.16</f>
        <v>12641.455019157089</v>
      </c>
    </row>
    <row r="28" spans="1:14" ht="16.5" thickBot="1" x14ac:dyDescent="0.3">
      <c r="K28" s="98" t="s">
        <v>381</v>
      </c>
      <c r="L28" s="99">
        <f>SUM(L26:L27)</f>
        <v>91650.548888888894</v>
      </c>
    </row>
    <row r="29" spans="1:14" s="101" customFormat="1" ht="6.75" customHeight="1" thickBot="1" x14ac:dyDescent="0.3">
      <c r="A29" s="100"/>
    </row>
    <row r="33" spans="1:7" ht="15.75" thickBot="1" x14ac:dyDescent="0.3">
      <c r="A33" s="109" t="s">
        <v>382</v>
      </c>
      <c r="B33" s="109"/>
      <c r="C33" s="109"/>
      <c r="D33" s="109"/>
      <c r="E33" s="109"/>
      <c r="F33" s="109"/>
      <c r="G33" s="109"/>
    </row>
    <row r="34" spans="1:7" x14ac:dyDescent="0.25">
      <c r="A34" s="110" t="s">
        <v>318</v>
      </c>
      <c r="B34" s="112" t="s">
        <v>319</v>
      </c>
      <c r="C34" s="112" t="s">
        <v>320</v>
      </c>
      <c r="D34" s="114" t="s">
        <v>321</v>
      </c>
      <c r="E34" s="112" t="s">
        <v>322</v>
      </c>
      <c r="F34" s="117" t="s">
        <v>323</v>
      </c>
      <c r="G34" s="112" t="s">
        <v>324</v>
      </c>
    </row>
    <row r="35" spans="1:7" ht="15.75" thickBot="1" x14ac:dyDescent="0.3">
      <c r="A35" s="111"/>
      <c r="B35" s="113"/>
      <c r="C35" s="113"/>
      <c r="D35" s="115"/>
      <c r="E35" s="116"/>
      <c r="F35" s="118"/>
      <c r="G35" s="116"/>
    </row>
    <row r="36" spans="1:7" ht="16.5" thickBot="1" x14ac:dyDescent="0.3">
      <c r="A36" s="51" t="s">
        <v>282</v>
      </c>
      <c r="C36" s="52" t="s">
        <v>326</v>
      </c>
      <c r="D36" s="53" t="s">
        <v>327</v>
      </c>
      <c r="E36" s="54" t="s">
        <v>328</v>
      </c>
      <c r="F36" s="55" t="s">
        <v>383</v>
      </c>
      <c r="G36" s="56" t="s">
        <v>330</v>
      </c>
    </row>
    <row r="37" spans="1:7" ht="16.5" thickBot="1" x14ac:dyDescent="0.3">
      <c r="A37" s="57" t="s">
        <v>332</v>
      </c>
      <c r="B37" s="58"/>
      <c r="C37" s="52" t="s">
        <v>326</v>
      </c>
      <c r="D37" s="59"/>
      <c r="E37" s="54" t="s">
        <v>333</v>
      </c>
      <c r="F37" s="55" t="s">
        <v>384</v>
      </c>
      <c r="G37" s="56" t="s">
        <v>335</v>
      </c>
    </row>
    <row r="38" spans="1:7" ht="16.5" thickBot="1" x14ac:dyDescent="0.3">
      <c r="A38" s="59"/>
      <c r="B38" s="58"/>
      <c r="C38" s="52" t="s">
        <v>326</v>
      </c>
      <c r="D38" s="59"/>
      <c r="E38" s="54" t="s">
        <v>339</v>
      </c>
      <c r="F38" s="55" t="s">
        <v>385</v>
      </c>
      <c r="G38" s="56" t="s">
        <v>341</v>
      </c>
    </row>
    <row r="39" spans="1:7" ht="16.5" thickBot="1" x14ac:dyDescent="0.3">
      <c r="A39" s="59"/>
      <c r="B39" s="58"/>
      <c r="C39" s="52" t="s">
        <v>326</v>
      </c>
      <c r="D39" s="59"/>
      <c r="E39" s="54" t="s">
        <v>342</v>
      </c>
      <c r="F39" s="55" t="s">
        <v>386</v>
      </c>
      <c r="G39" s="56" t="s">
        <v>344</v>
      </c>
    </row>
    <row r="40" spans="1:7" ht="16.5" thickBot="1" x14ac:dyDescent="0.3">
      <c r="A40" s="59"/>
      <c r="B40" s="58"/>
      <c r="C40" s="52" t="s">
        <v>326</v>
      </c>
      <c r="D40" s="59"/>
      <c r="E40" s="67" t="s">
        <v>345</v>
      </c>
      <c r="F40" s="55" t="s">
        <v>387</v>
      </c>
      <c r="G40" s="56" t="s">
        <v>347</v>
      </c>
    </row>
    <row r="41" spans="1:7" ht="16.5" thickBot="1" x14ac:dyDescent="0.3">
      <c r="A41" s="59"/>
      <c r="B41" s="58"/>
      <c r="C41" s="52" t="s">
        <v>326</v>
      </c>
      <c r="D41" s="69" t="s">
        <v>349</v>
      </c>
      <c r="E41" s="70" t="s">
        <v>350</v>
      </c>
      <c r="F41" s="71" t="s">
        <v>388</v>
      </c>
      <c r="G41" s="56" t="s">
        <v>352</v>
      </c>
    </row>
    <row r="42" spans="1:7" ht="16.5" thickBot="1" x14ac:dyDescent="0.3">
      <c r="A42" s="59"/>
      <c r="B42" s="58"/>
      <c r="C42" s="52" t="s">
        <v>326</v>
      </c>
      <c r="D42" s="59"/>
      <c r="E42" s="54" t="s">
        <v>353</v>
      </c>
      <c r="F42" s="71" t="s">
        <v>389</v>
      </c>
      <c r="G42" s="56" t="s">
        <v>355</v>
      </c>
    </row>
    <row r="43" spans="1:7" ht="16.5" thickBot="1" x14ac:dyDescent="0.3">
      <c r="A43" s="59"/>
      <c r="B43" s="58"/>
      <c r="C43" s="52" t="s">
        <v>326</v>
      </c>
      <c r="D43" s="59"/>
      <c r="E43" s="54" t="s">
        <v>356</v>
      </c>
      <c r="F43" s="71" t="s">
        <v>390</v>
      </c>
      <c r="G43" s="56" t="s">
        <v>358</v>
      </c>
    </row>
    <row r="44" spans="1:7" ht="16.5" thickBot="1" x14ac:dyDescent="0.3">
      <c r="A44" s="59"/>
      <c r="B44" s="58"/>
      <c r="C44" s="52" t="s">
        <v>326</v>
      </c>
      <c r="D44" s="59"/>
      <c r="E44" s="54" t="s">
        <v>359</v>
      </c>
      <c r="F44" s="71" t="s">
        <v>391</v>
      </c>
      <c r="G44" s="56" t="s">
        <v>361</v>
      </c>
    </row>
    <row r="45" spans="1:7" ht="16.5" thickBot="1" x14ac:dyDescent="0.3">
      <c r="A45" s="59"/>
      <c r="B45" s="58"/>
      <c r="C45" s="52" t="s">
        <v>326</v>
      </c>
      <c r="D45" s="75" t="s">
        <v>362</v>
      </c>
      <c r="E45" s="54" t="s">
        <v>363</v>
      </c>
      <c r="F45" s="76" t="s">
        <v>392</v>
      </c>
      <c r="G45" s="56" t="s">
        <v>365</v>
      </c>
    </row>
    <row r="46" spans="1:7" ht="16.5" thickBot="1" x14ac:dyDescent="0.3">
      <c r="A46" s="59"/>
      <c r="B46" s="58"/>
      <c r="C46" s="52" t="s">
        <v>326</v>
      </c>
      <c r="D46" s="59"/>
      <c r="E46" s="67" t="s">
        <v>367</v>
      </c>
      <c r="F46" s="76" t="s">
        <v>454</v>
      </c>
      <c r="G46" s="56" t="s">
        <v>368</v>
      </c>
    </row>
    <row r="47" spans="1:7" ht="16.5" thickBot="1" x14ac:dyDescent="0.3">
      <c r="A47" s="59"/>
      <c r="B47" s="58" t="s">
        <v>366</v>
      </c>
      <c r="C47" s="80">
        <v>10313.040000000001</v>
      </c>
      <c r="D47" s="59"/>
      <c r="E47" s="82" t="s">
        <v>369</v>
      </c>
      <c r="F47" s="76" t="s">
        <v>455</v>
      </c>
      <c r="G47" s="56" t="s">
        <v>452</v>
      </c>
    </row>
    <row r="48" spans="1:7" ht="16.5" thickBot="1" x14ac:dyDescent="0.3">
      <c r="A48" s="59"/>
      <c r="B48" s="59"/>
      <c r="C48" s="81">
        <v>10313.040000000001</v>
      </c>
      <c r="D48" s="59"/>
      <c r="E48" s="54" t="s">
        <v>370</v>
      </c>
      <c r="F48" s="76"/>
      <c r="G48" s="56"/>
    </row>
    <row r="49" spans="1:7" ht="16.5" thickBot="1" x14ac:dyDescent="0.3">
      <c r="A49" s="59"/>
      <c r="B49" s="59"/>
      <c r="C49" s="81">
        <v>10313.040000000001</v>
      </c>
      <c r="D49" s="59"/>
      <c r="E49" s="54" t="s">
        <v>372</v>
      </c>
      <c r="F49" s="76"/>
      <c r="G49" s="56"/>
    </row>
    <row r="50" spans="1:7" ht="16.5" thickBot="1" x14ac:dyDescent="0.3">
      <c r="A50" s="59"/>
      <c r="B50" s="59"/>
      <c r="C50" s="81"/>
      <c r="D50" s="59"/>
      <c r="E50" s="67"/>
      <c r="F50" s="76"/>
      <c r="G50" s="84"/>
    </row>
    <row r="51" spans="1:7" ht="15.75" x14ac:dyDescent="0.25">
      <c r="A51" s="59"/>
      <c r="B51" s="59"/>
      <c r="C51" s="87">
        <f>SUM(C36:C50)</f>
        <v>30939.120000000003</v>
      </c>
      <c r="D51" s="59"/>
      <c r="E51" s="59"/>
      <c r="F51" s="59"/>
      <c r="G51" s="59"/>
    </row>
    <row r="52" spans="1:7" ht="15.75" x14ac:dyDescent="0.25">
      <c r="A52" s="59"/>
      <c r="B52" s="59"/>
      <c r="C52" s="87"/>
      <c r="D52" s="59"/>
      <c r="E52" s="59"/>
      <c r="F52" s="59"/>
      <c r="G52" s="59"/>
    </row>
    <row r="53" spans="1:7" x14ac:dyDescent="0.25">
      <c r="C53" s="89"/>
    </row>
    <row r="54" spans="1:7" ht="15.75" x14ac:dyDescent="0.25">
      <c r="B54" s="90"/>
      <c r="C54" s="91">
        <f>'DATOS ALUMNOS'!G30</f>
        <v>15010</v>
      </c>
      <c r="D54" s="59"/>
      <c r="E54" s="59"/>
      <c r="F54" s="59"/>
      <c r="G54" s="59"/>
    </row>
    <row r="55" spans="1:7" x14ac:dyDescent="0.25">
      <c r="B55" s="50" t="s">
        <v>374</v>
      </c>
      <c r="C55" s="88">
        <f>+C54-C47</f>
        <v>4696.9599999999991</v>
      </c>
      <c r="D55" s="59"/>
      <c r="E55" s="59"/>
      <c r="F55" s="59"/>
      <c r="G55" s="59"/>
    </row>
    <row r="56" spans="1:7" x14ac:dyDescent="0.25">
      <c r="B56" s="50" t="s">
        <v>375</v>
      </c>
      <c r="C56" s="93">
        <f>+C55/1.08</f>
        <v>4349.0370370370356</v>
      </c>
      <c r="D56" s="59"/>
      <c r="E56" s="59"/>
      <c r="F56" s="59"/>
      <c r="G56" s="59"/>
    </row>
    <row r="57" spans="1:7" ht="15.75" thickBot="1" x14ac:dyDescent="0.3">
      <c r="B57" s="50" t="s">
        <v>377</v>
      </c>
      <c r="C57" s="93">
        <f>+C56*0.16</f>
        <v>695.84592592592571</v>
      </c>
      <c r="D57" s="59"/>
      <c r="E57" s="59"/>
      <c r="F57" s="59"/>
      <c r="G57" s="59"/>
    </row>
    <row r="58" spans="1:7" ht="19.5" thickBot="1" x14ac:dyDescent="0.35">
      <c r="A58" s="96"/>
      <c r="B58" s="96" t="s">
        <v>379</v>
      </c>
      <c r="C58" s="97">
        <f>+C56+C57</f>
        <v>5044.8829629629618</v>
      </c>
      <c r="D58" s="59"/>
      <c r="E58" s="59"/>
      <c r="F58" s="59"/>
      <c r="G58" s="59"/>
    </row>
    <row r="59" spans="1:7" ht="15.75" thickBot="1" x14ac:dyDescent="0.3"/>
    <row r="60" spans="1:7" s="101" customFormat="1" ht="6.75" customHeight="1" thickBot="1" x14ac:dyDescent="0.3">
      <c r="A60" s="100"/>
    </row>
    <row r="64" spans="1:7" ht="15.75" thickBot="1" x14ac:dyDescent="0.3">
      <c r="A64" s="109" t="s">
        <v>393</v>
      </c>
      <c r="B64" s="109"/>
      <c r="C64" s="109"/>
      <c r="D64" s="109"/>
      <c r="E64" s="109"/>
      <c r="F64" s="109"/>
      <c r="G64" s="109"/>
    </row>
    <row r="65" spans="1:7" x14ac:dyDescent="0.25">
      <c r="A65" s="110" t="s">
        <v>318</v>
      </c>
      <c r="B65" s="112" t="s">
        <v>319</v>
      </c>
      <c r="C65" s="112" t="s">
        <v>320</v>
      </c>
      <c r="D65" s="114" t="s">
        <v>321</v>
      </c>
      <c r="E65" s="112" t="s">
        <v>322</v>
      </c>
      <c r="F65" s="117" t="s">
        <v>323</v>
      </c>
      <c r="G65" s="112" t="s">
        <v>324</v>
      </c>
    </row>
    <row r="66" spans="1:7" ht="15.75" thickBot="1" x14ac:dyDescent="0.3">
      <c r="A66" s="111"/>
      <c r="B66" s="113"/>
      <c r="C66" s="113"/>
      <c r="D66" s="115"/>
      <c r="E66" s="116"/>
      <c r="F66" s="118"/>
      <c r="G66" s="116"/>
    </row>
    <row r="67" spans="1:7" ht="16.5" thickBot="1" x14ac:dyDescent="0.3">
      <c r="A67" s="51" t="s">
        <v>275</v>
      </c>
      <c r="C67" s="52" t="s">
        <v>326</v>
      </c>
      <c r="D67" s="53" t="s">
        <v>327</v>
      </c>
      <c r="E67" s="54" t="s">
        <v>328</v>
      </c>
      <c r="F67" s="55" t="s">
        <v>394</v>
      </c>
      <c r="G67" s="56" t="s">
        <v>330</v>
      </c>
    </row>
    <row r="68" spans="1:7" ht="16.5" thickBot="1" x14ac:dyDescent="0.3">
      <c r="A68" s="57" t="s">
        <v>332</v>
      </c>
      <c r="B68" s="58"/>
      <c r="C68" s="52" t="s">
        <v>326</v>
      </c>
      <c r="D68" s="59"/>
      <c r="E68" s="54" t="s">
        <v>333</v>
      </c>
      <c r="F68" s="55" t="s">
        <v>395</v>
      </c>
      <c r="G68" s="56" t="s">
        <v>335</v>
      </c>
    </row>
    <row r="69" spans="1:7" ht="16.5" thickBot="1" x14ac:dyDescent="0.3">
      <c r="A69" s="59"/>
      <c r="B69" s="58"/>
      <c r="C69" s="52" t="s">
        <v>326</v>
      </c>
      <c r="D69" s="59"/>
      <c r="E69" s="54" t="s">
        <v>339</v>
      </c>
      <c r="F69" s="55" t="s">
        <v>396</v>
      </c>
      <c r="G69" s="56" t="s">
        <v>341</v>
      </c>
    </row>
    <row r="70" spans="1:7" ht="16.5" thickBot="1" x14ac:dyDescent="0.3">
      <c r="A70" s="59"/>
      <c r="B70" s="58"/>
      <c r="C70" s="52" t="s">
        <v>326</v>
      </c>
      <c r="D70" s="59"/>
      <c r="E70" s="54" t="s">
        <v>342</v>
      </c>
      <c r="F70" s="55" t="s">
        <v>397</v>
      </c>
      <c r="G70" s="56" t="s">
        <v>344</v>
      </c>
    </row>
    <row r="71" spans="1:7" ht="16.5" thickBot="1" x14ac:dyDescent="0.3">
      <c r="A71" s="59"/>
      <c r="B71" s="58"/>
      <c r="C71" s="52" t="s">
        <v>326</v>
      </c>
      <c r="D71" s="59"/>
      <c r="E71" s="67" t="s">
        <v>345</v>
      </c>
      <c r="F71" s="55" t="s">
        <v>398</v>
      </c>
      <c r="G71" s="56" t="s">
        <v>347</v>
      </c>
    </row>
    <row r="72" spans="1:7" ht="16.5" thickBot="1" x14ac:dyDescent="0.3">
      <c r="A72" s="59"/>
      <c r="B72" s="58"/>
      <c r="C72" s="52" t="s">
        <v>326</v>
      </c>
      <c r="D72" s="69" t="s">
        <v>349</v>
      </c>
      <c r="E72" s="70" t="s">
        <v>350</v>
      </c>
      <c r="F72" s="71" t="s">
        <v>399</v>
      </c>
      <c r="G72" s="56" t="s">
        <v>352</v>
      </c>
    </row>
    <row r="73" spans="1:7" ht="16.5" thickBot="1" x14ac:dyDescent="0.3">
      <c r="A73" s="59"/>
      <c r="B73" s="58"/>
      <c r="C73" s="52" t="s">
        <v>326</v>
      </c>
      <c r="D73" s="59"/>
      <c r="E73" s="54" t="s">
        <v>353</v>
      </c>
      <c r="F73" s="71" t="s">
        <v>400</v>
      </c>
      <c r="G73" s="56" t="s">
        <v>355</v>
      </c>
    </row>
    <row r="74" spans="1:7" ht="16.5" thickBot="1" x14ac:dyDescent="0.3">
      <c r="A74" s="59"/>
      <c r="B74" s="58"/>
      <c r="C74" s="52" t="s">
        <v>326</v>
      </c>
      <c r="D74" s="59"/>
      <c r="E74" s="54" t="s">
        <v>356</v>
      </c>
      <c r="F74" s="71" t="s">
        <v>401</v>
      </c>
      <c r="G74" s="56" t="s">
        <v>358</v>
      </c>
    </row>
    <row r="75" spans="1:7" ht="16.5" thickBot="1" x14ac:dyDescent="0.3">
      <c r="A75" s="59"/>
      <c r="B75" s="58"/>
      <c r="C75" s="52" t="s">
        <v>326</v>
      </c>
      <c r="D75" s="59"/>
      <c r="E75" s="54" t="s">
        <v>359</v>
      </c>
      <c r="F75" s="71" t="s">
        <v>402</v>
      </c>
      <c r="G75" s="56" t="s">
        <v>361</v>
      </c>
    </row>
    <row r="76" spans="1:7" ht="16.5" thickBot="1" x14ac:dyDescent="0.3">
      <c r="A76" s="59"/>
      <c r="B76" s="58"/>
      <c r="C76" s="52" t="s">
        <v>326</v>
      </c>
      <c r="D76" s="75" t="s">
        <v>362</v>
      </c>
      <c r="E76" s="54" t="s">
        <v>363</v>
      </c>
      <c r="F76" s="76" t="s">
        <v>403</v>
      </c>
      <c r="G76" s="56" t="s">
        <v>365</v>
      </c>
    </row>
    <row r="77" spans="1:7" ht="16.5" thickBot="1" x14ac:dyDescent="0.3">
      <c r="A77" s="59"/>
      <c r="B77" s="58"/>
      <c r="C77" s="52" t="s">
        <v>326</v>
      </c>
      <c r="D77" s="59"/>
      <c r="E77" s="67" t="s">
        <v>367</v>
      </c>
      <c r="F77" s="76" t="s">
        <v>456</v>
      </c>
      <c r="G77" s="56" t="s">
        <v>368</v>
      </c>
    </row>
    <row r="78" spans="1:7" ht="16.5" thickBot="1" x14ac:dyDescent="0.3">
      <c r="A78" s="59"/>
      <c r="B78" s="58" t="s">
        <v>366</v>
      </c>
      <c r="C78" s="80">
        <v>5930</v>
      </c>
      <c r="D78" s="59"/>
      <c r="E78" s="82" t="s">
        <v>369</v>
      </c>
      <c r="F78" s="76" t="s">
        <v>457</v>
      </c>
      <c r="G78" s="56" t="s">
        <v>452</v>
      </c>
    </row>
    <row r="79" spans="1:7" ht="16.5" thickBot="1" x14ac:dyDescent="0.3">
      <c r="A79" s="59"/>
      <c r="B79" s="59"/>
      <c r="C79" s="81">
        <v>5930</v>
      </c>
      <c r="D79" s="59"/>
      <c r="E79" s="54" t="s">
        <v>370</v>
      </c>
      <c r="F79" s="76"/>
      <c r="G79" s="56"/>
    </row>
    <row r="80" spans="1:7" ht="16.5" thickBot="1" x14ac:dyDescent="0.3">
      <c r="A80" s="59"/>
      <c r="B80" s="59"/>
      <c r="C80" s="81">
        <v>5930</v>
      </c>
      <c r="D80" s="59"/>
      <c r="E80" s="54" t="s">
        <v>372</v>
      </c>
      <c r="F80" s="76"/>
      <c r="G80" s="56"/>
    </row>
    <row r="81" spans="1:7" ht="16.5" thickBot="1" x14ac:dyDescent="0.3">
      <c r="A81" s="59"/>
      <c r="B81" s="59"/>
      <c r="C81" s="81"/>
      <c r="D81" s="59"/>
      <c r="E81" s="67"/>
      <c r="F81" s="76"/>
      <c r="G81" s="84"/>
    </row>
    <row r="82" spans="1:7" ht="15.75" x14ac:dyDescent="0.25">
      <c r="A82" s="59"/>
      <c r="B82" s="59"/>
      <c r="C82" s="87">
        <f>SUM(C67:C81)</f>
        <v>17790</v>
      </c>
      <c r="D82" s="59"/>
      <c r="E82" s="59"/>
      <c r="F82" s="59"/>
      <c r="G82" s="59"/>
    </row>
    <row r="83" spans="1:7" ht="15.75" x14ac:dyDescent="0.25">
      <c r="A83" s="59"/>
      <c r="B83" s="59"/>
      <c r="C83" s="87"/>
      <c r="D83" s="59"/>
      <c r="E83" s="59"/>
      <c r="F83" s="59"/>
      <c r="G83" s="59"/>
    </row>
    <row r="84" spans="1:7" x14ac:dyDescent="0.25">
      <c r="C84" s="89"/>
    </row>
    <row r="85" spans="1:7" ht="15.75" x14ac:dyDescent="0.25">
      <c r="B85" s="90"/>
      <c r="C85" s="91">
        <f>'DATOS ALUMNOS'!G61</f>
        <v>4875</v>
      </c>
      <c r="D85" s="59"/>
      <c r="E85" s="59"/>
      <c r="F85" s="59"/>
      <c r="G85" s="59"/>
    </row>
    <row r="86" spans="1:7" x14ac:dyDescent="0.25">
      <c r="B86" s="50" t="s">
        <v>374</v>
      </c>
      <c r="C86" s="88">
        <f>+C85-C78</f>
        <v>-1055</v>
      </c>
      <c r="D86" s="59"/>
      <c r="E86" s="59"/>
      <c r="F86" s="59"/>
      <c r="G86" s="59"/>
    </row>
    <row r="87" spans="1:7" x14ac:dyDescent="0.25">
      <c r="B87" s="50" t="s">
        <v>375</v>
      </c>
      <c r="C87" s="93">
        <f>C86/1.08</f>
        <v>-976.85185185185173</v>
      </c>
      <c r="D87" s="59"/>
      <c r="E87" s="59"/>
      <c r="F87" s="59"/>
      <c r="G87" s="59"/>
    </row>
    <row r="88" spans="1:7" ht="15.75" thickBot="1" x14ac:dyDescent="0.3">
      <c r="B88" s="50" t="s">
        <v>377</v>
      </c>
      <c r="C88" s="93">
        <f>+C87*0.16</f>
        <v>-156.29629629629628</v>
      </c>
      <c r="D88" s="59"/>
      <c r="E88" s="59"/>
      <c r="F88" s="59"/>
      <c r="G88" s="59"/>
    </row>
    <row r="89" spans="1:7" ht="19.5" thickBot="1" x14ac:dyDescent="0.35">
      <c r="A89" s="96"/>
      <c r="B89" s="96" t="s">
        <v>379</v>
      </c>
      <c r="C89" s="97">
        <f>+C87+C88</f>
        <v>-1133.148148148148</v>
      </c>
      <c r="D89" s="59"/>
      <c r="E89" s="59"/>
      <c r="F89" s="59"/>
      <c r="G89" s="59"/>
    </row>
    <row r="90" spans="1:7" ht="15.75" thickBot="1" x14ac:dyDescent="0.3"/>
    <row r="91" spans="1:7" s="101" customFormat="1" ht="6.75" customHeight="1" thickBot="1" x14ac:dyDescent="0.3">
      <c r="A91" s="100"/>
    </row>
    <row r="95" spans="1:7" ht="15.75" thickBot="1" x14ac:dyDescent="0.3">
      <c r="A95" s="109" t="s">
        <v>404</v>
      </c>
      <c r="B95" s="109"/>
      <c r="C95" s="109"/>
      <c r="D95" s="109"/>
      <c r="E95" s="109"/>
      <c r="F95" s="109"/>
      <c r="G95" s="109"/>
    </row>
    <row r="96" spans="1:7" x14ac:dyDescent="0.25">
      <c r="A96" s="110" t="s">
        <v>318</v>
      </c>
      <c r="B96" s="112" t="s">
        <v>319</v>
      </c>
      <c r="C96" s="112" t="s">
        <v>320</v>
      </c>
      <c r="D96" s="114" t="s">
        <v>321</v>
      </c>
      <c r="E96" s="112" t="s">
        <v>322</v>
      </c>
      <c r="F96" s="117" t="s">
        <v>323</v>
      </c>
      <c r="G96" s="112" t="s">
        <v>324</v>
      </c>
    </row>
    <row r="97" spans="1:7" ht="15.75" thickBot="1" x14ac:dyDescent="0.3">
      <c r="A97" s="111"/>
      <c r="B97" s="113"/>
      <c r="C97" s="113"/>
      <c r="D97" s="115"/>
      <c r="E97" s="116"/>
      <c r="F97" s="118"/>
      <c r="G97" s="116"/>
    </row>
    <row r="98" spans="1:7" ht="16.5" thickBot="1" x14ac:dyDescent="0.3">
      <c r="A98" s="51" t="s">
        <v>314</v>
      </c>
      <c r="C98" s="52" t="s">
        <v>326</v>
      </c>
      <c r="D98" s="53" t="s">
        <v>327</v>
      </c>
      <c r="E98" s="54" t="s">
        <v>328</v>
      </c>
      <c r="F98" s="55" t="s">
        <v>405</v>
      </c>
      <c r="G98" s="56" t="s">
        <v>330</v>
      </c>
    </row>
    <row r="99" spans="1:7" ht="16.5" thickBot="1" x14ac:dyDescent="0.3">
      <c r="A99" s="57" t="s">
        <v>332</v>
      </c>
      <c r="B99" s="58"/>
      <c r="C99" s="52" t="s">
        <v>326</v>
      </c>
      <c r="D99" s="59"/>
      <c r="E99" s="54" t="s">
        <v>333</v>
      </c>
      <c r="F99" s="55" t="s">
        <v>406</v>
      </c>
      <c r="G99" s="56" t="s">
        <v>335</v>
      </c>
    </row>
    <row r="100" spans="1:7" ht="16.5" thickBot="1" x14ac:dyDescent="0.3">
      <c r="A100" s="59"/>
      <c r="B100" s="58"/>
      <c r="C100" s="52" t="s">
        <v>326</v>
      </c>
      <c r="D100" s="59"/>
      <c r="E100" s="54" t="s">
        <v>339</v>
      </c>
      <c r="F100" s="55" t="s">
        <v>407</v>
      </c>
      <c r="G100" s="56" t="s">
        <v>341</v>
      </c>
    </row>
    <row r="101" spans="1:7" ht="16.5" thickBot="1" x14ac:dyDescent="0.3">
      <c r="A101" s="59"/>
      <c r="B101" s="58"/>
      <c r="C101" s="52" t="s">
        <v>326</v>
      </c>
      <c r="D101" s="59"/>
      <c r="E101" s="54" t="s">
        <v>342</v>
      </c>
      <c r="F101" s="55" t="s">
        <v>408</v>
      </c>
      <c r="G101" s="56" t="s">
        <v>344</v>
      </c>
    </row>
    <row r="102" spans="1:7" ht="16.5" thickBot="1" x14ac:dyDescent="0.3">
      <c r="A102" s="59"/>
      <c r="B102" s="58"/>
      <c r="C102" s="52" t="s">
        <v>326</v>
      </c>
      <c r="D102" s="59"/>
      <c r="E102" s="67" t="s">
        <v>345</v>
      </c>
      <c r="F102" s="55" t="s">
        <v>409</v>
      </c>
      <c r="G102" s="56" t="s">
        <v>347</v>
      </c>
    </row>
    <row r="103" spans="1:7" ht="16.5" thickBot="1" x14ac:dyDescent="0.3">
      <c r="A103" s="59"/>
      <c r="B103" s="58"/>
      <c r="C103" s="52" t="s">
        <v>326</v>
      </c>
      <c r="D103" s="69" t="s">
        <v>349</v>
      </c>
      <c r="E103" s="70" t="s">
        <v>350</v>
      </c>
      <c r="F103" s="102" t="s">
        <v>410</v>
      </c>
      <c r="G103" s="56" t="s">
        <v>352</v>
      </c>
    </row>
    <row r="104" spans="1:7" ht="16.5" thickBot="1" x14ac:dyDescent="0.3">
      <c r="A104" s="59"/>
      <c r="B104" s="58"/>
      <c r="C104" s="52" t="s">
        <v>326</v>
      </c>
      <c r="D104" s="59"/>
      <c r="E104" s="54" t="s">
        <v>353</v>
      </c>
      <c r="F104" s="71" t="s">
        <v>411</v>
      </c>
      <c r="G104" s="56" t="s">
        <v>355</v>
      </c>
    </row>
    <row r="105" spans="1:7" ht="16.5" thickBot="1" x14ac:dyDescent="0.3">
      <c r="A105" s="59"/>
      <c r="B105" s="58"/>
      <c r="C105" s="52" t="s">
        <v>326</v>
      </c>
      <c r="D105" s="59"/>
      <c r="E105" s="54" t="s">
        <v>356</v>
      </c>
      <c r="F105" s="71" t="s">
        <v>412</v>
      </c>
      <c r="G105" s="56" t="s">
        <v>358</v>
      </c>
    </row>
    <row r="106" spans="1:7" ht="16.5" thickBot="1" x14ac:dyDescent="0.3">
      <c r="A106" s="59"/>
      <c r="B106" s="58"/>
      <c r="C106" s="52" t="s">
        <v>326</v>
      </c>
      <c r="D106" s="59"/>
      <c r="E106" s="54" t="s">
        <v>359</v>
      </c>
      <c r="F106" s="71" t="s">
        <v>413</v>
      </c>
      <c r="G106" s="56" t="s">
        <v>361</v>
      </c>
    </row>
    <row r="107" spans="1:7" ht="16.5" thickBot="1" x14ac:dyDescent="0.3">
      <c r="A107" s="59"/>
      <c r="B107" s="58"/>
      <c r="C107" s="52" t="s">
        <v>326</v>
      </c>
      <c r="D107" s="75" t="s">
        <v>362</v>
      </c>
      <c r="E107" s="54" t="s">
        <v>363</v>
      </c>
      <c r="F107" s="76" t="s">
        <v>414</v>
      </c>
      <c r="G107" s="56" t="s">
        <v>365</v>
      </c>
    </row>
    <row r="108" spans="1:7" ht="16.5" thickBot="1" x14ac:dyDescent="0.3">
      <c r="A108" s="59"/>
      <c r="B108" s="58"/>
      <c r="C108" s="52" t="s">
        <v>326</v>
      </c>
      <c r="D108" s="59"/>
      <c r="E108" s="67" t="s">
        <v>367</v>
      </c>
      <c r="F108" s="76" t="s">
        <v>458</v>
      </c>
      <c r="G108" s="56" t="s">
        <v>368</v>
      </c>
    </row>
    <row r="109" spans="1:7" ht="16.5" thickBot="1" x14ac:dyDescent="0.3">
      <c r="A109" s="59"/>
      <c r="B109" s="58" t="s">
        <v>366</v>
      </c>
      <c r="C109" s="80">
        <v>1853.13</v>
      </c>
      <c r="D109" s="59"/>
      <c r="E109" s="82" t="s">
        <v>369</v>
      </c>
      <c r="F109" s="76" t="s">
        <v>459</v>
      </c>
      <c r="G109" s="56" t="s">
        <v>452</v>
      </c>
    </row>
    <row r="110" spans="1:7" ht="16.5" thickBot="1" x14ac:dyDescent="0.3">
      <c r="A110" s="59"/>
      <c r="B110" s="59"/>
      <c r="C110" s="81">
        <v>1853.13</v>
      </c>
      <c r="D110" s="59"/>
      <c r="E110" s="54" t="s">
        <v>370</v>
      </c>
      <c r="F110" s="76"/>
      <c r="G110" s="56"/>
    </row>
    <row r="111" spans="1:7" ht="16.5" thickBot="1" x14ac:dyDescent="0.3">
      <c r="A111" s="59"/>
      <c r="B111" s="59"/>
      <c r="C111" s="81">
        <v>1853.13</v>
      </c>
      <c r="D111" s="59"/>
      <c r="E111" s="54" t="s">
        <v>372</v>
      </c>
      <c r="F111" s="76"/>
      <c r="G111" s="56"/>
    </row>
    <row r="112" spans="1:7" ht="16.5" thickBot="1" x14ac:dyDescent="0.3">
      <c r="A112" s="59"/>
      <c r="B112" s="59"/>
      <c r="C112" s="81"/>
      <c r="D112" s="59"/>
      <c r="E112" s="67"/>
      <c r="F112" s="76"/>
      <c r="G112" s="84"/>
    </row>
    <row r="113" spans="1:7" ht="15.75" x14ac:dyDescent="0.25">
      <c r="A113" s="59"/>
      <c r="B113" s="59"/>
      <c r="C113" s="87">
        <f>SUM(C98:C112)</f>
        <v>5559.39</v>
      </c>
      <c r="D113" s="59"/>
      <c r="E113" s="59"/>
      <c r="F113" s="59"/>
      <c r="G113" s="59"/>
    </row>
    <row r="114" spans="1:7" ht="15.75" x14ac:dyDescent="0.25">
      <c r="A114" s="59"/>
      <c r="B114" s="59"/>
      <c r="C114" s="87"/>
      <c r="D114" s="59"/>
      <c r="E114" s="59"/>
      <c r="F114" s="59"/>
      <c r="G114" s="59"/>
    </row>
    <row r="115" spans="1:7" x14ac:dyDescent="0.25">
      <c r="C115" s="89"/>
    </row>
    <row r="116" spans="1:7" ht="15.75" x14ac:dyDescent="0.25">
      <c r="B116" s="90"/>
      <c r="C116" s="91">
        <f>'DATOS ALUMNOS'!G85</f>
        <v>0</v>
      </c>
      <c r="D116" s="59"/>
      <c r="E116" s="59"/>
      <c r="F116" s="59"/>
      <c r="G116" s="59"/>
    </row>
    <row r="117" spans="1:7" x14ac:dyDescent="0.25">
      <c r="B117" s="50" t="s">
        <v>374</v>
      </c>
      <c r="C117" s="88">
        <f>+C116-C109</f>
        <v>-1853.13</v>
      </c>
      <c r="D117" s="59"/>
      <c r="E117" s="59"/>
      <c r="F117" s="59"/>
      <c r="G117" s="59"/>
    </row>
    <row r="118" spans="1:7" x14ac:dyDescent="0.25">
      <c r="B118" s="50" t="s">
        <v>375</v>
      </c>
      <c r="C118" s="93">
        <f>C117/1.08</f>
        <v>-1715.8611111111111</v>
      </c>
      <c r="D118" s="59"/>
      <c r="E118" s="59"/>
      <c r="F118" s="59"/>
      <c r="G118" s="59"/>
    </row>
    <row r="119" spans="1:7" ht="15.75" thickBot="1" x14ac:dyDescent="0.3">
      <c r="B119" s="50" t="s">
        <v>377</v>
      </c>
      <c r="C119" s="93">
        <f>+C118*0.16</f>
        <v>-274.53777777777776</v>
      </c>
      <c r="D119" s="59"/>
      <c r="E119" s="59"/>
      <c r="F119" s="59"/>
      <c r="G119" s="59"/>
    </row>
    <row r="120" spans="1:7" ht="19.5" thickBot="1" x14ac:dyDescent="0.35">
      <c r="A120" s="96"/>
      <c r="B120" s="96" t="s">
        <v>379</v>
      </c>
      <c r="C120" s="97">
        <f>+C118+C119</f>
        <v>-1990.3988888888889</v>
      </c>
      <c r="D120" s="59"/>
      <c r="E120" s="59"/>
      <c r="F120" s="59"/>
      <c r="G120" s="59"/>
    </row>
    <row r="127" spans="1:7" ht="15.75" thickBot="1" x14ac:dyDescent="0.3"/>
    <row r="128" spans="1:7" s="101" customFormat="1" ht="6.75" customHeight="1" thickBot="1" x14ac:dyDescent="0.3">
      <c r="A128" s="100"/>
    </row>
    <row r="132" spans="1:7" ht="15.75" thickBot="1" x14ac:dyDescent="0.3">
      <c r="A132" s="109" t="s">
        <v>415</v>
      </c>
      <c r="B132" s="109"/>
      <c r="C132" s="109"/>
      <c r="D132" s="109"/>
      <c r="E132" s="109"/>
      <c r="F132" s="109"/>
      <c r="G132" s="109"/>
    </row>
    <row r="133" spans="1:7" x14ac:dyDescent="0.25">
      <c r="A133" s="110" t="s">
        <v>318</v>
      </c>
      <c r="B133" s="112" t="s">
        <v>319</v>
      </c>
      <c r="C133" s="112" t="s">
        <v>320</v>
      </c>
      <c r="D133" s="114" t="s">
        <v>321</v>
      </c>
      <c r="E133" s="112" t="s">
        <v>322</v>
      </c>
      <c r="F133" s="117" t="s">
        <v>323</v>
      </c>
      <c r="G133" s="112" t="s">
        <v>324</v>
      </c>
    </row>
    <row r="134" spans="1:7" ht="15.75" thickBot="1" x14ac:dyDescent="0.3">
      <c r="A134" s="111"/>
      <c r="B134" s="113"/>
      <c r="C134" s="113"/>
      <c r="D134" s="115"/>
      <c r="E134" s="116"/>
      <c r="F134" s="118"/>
      <c r="G134" s="116"/>
    </row>
    <row r="135" spans="1:7" ht="16.5" thickBot="1" x14ac:dyDescent="0.3">
      <c r="A135" s="51" t="s">
        <v>290</v>
      </c>
      <c r="C135" s="52" t="s">
        <v>326</v>
      </c>
      <c r="D135" s="53" t="s">
        <v>327</v>
      </c>
      <c r="E135" s="54" t="s">
        <v>328</v>
      </c>
      <c r="F135" s="55" t="s">
        <v>416</v>
      </c>
      <c r="G135" s="56" t="s">
        <v>355</v>
      </c>
    </row>
    <row r="136" spans="1:7" ht="16.5" thickBot="1" x14ac:dyDescent="0.3">
      <c r="A136" s="57" t="s">
        <v>332</v>
      </c>
      <c r="B136" s="58"/>
      <c r="C136" s="52" t="s">
        <v>326</v>
      </c>
      <c r="D136" s="59"/>
      <c r="E136" s="54" t="s">
        <v>333</v>
      </c>
      <c r="F136" s="55" t="s">
        <v>417</v>
      </c>
      <c r="G136" s="56" t="s">
        <v>358</v>
      </c>
    </row>
    <row r="137" spans="1:7" ht="16.5" thickBot="1" x14ac:dyDescent="0.3">
      <c r="A137" s="59"/>
      <c r="B137" s="58"/>
      <c r="C137" s="52" t="s">
        <v>326</v>
      </c>
      <c r="D137" s="59"/>
      <c r="E137" s="54" t="s">
        <v>339</v>
      </c>
      <c r="F137" s="55" t="s">
        <v>418</v>
      </c>
      <c r="G137" s="56" t="s">
        <v>361</v>
      </c>
    </row>
    <row r="138" spans="1:7" ht="16.5" thickBot="1" x14ac:dyDescent="0.3">
      <c r="A138" s="59"/>
      <c r="B138" s="58"/>
      <c r="C138" s="52" t="s">
        <v>326</v>
      </c>
      <c r="D138" s="59"/>
      <c r="E138" s="54" t="s">
        <v>342</v>
      </c>
      <c r="F138" s="55" t="s">
        <v>419</v>
      </c>
      <c r="G138" s="56" t="s">
        <v>365</v>
      </c>
    </row>
    <row r="139" spans="1:7" ht="16.5" thickBot="1" x14ac:dyDescent="0.3">
      <c r="A139" s="59"/>
      <c r="B139" s="58"/>
      <c r="C139" s="52" t="s">
        <v>326</v>
      </c>
      <c r="D139" s="59"/>
      <c r="E139" s="67" t="s">
        <v>345</v>
      </c>
      <c r="F139" s="55" t="s">
        <v>460</v>
      </c>
      <c r="G139" s="56" t="s">
        <v>368</v>
      </c>
    </row>
    <row r="140" spans="1:7" ht="16.5" thickBot="1" x14ac:dyDescent="0.3">
      <c r="A140" s="59"/>
      <c r="B140" s="58" t="s">
        <v>366</v>
      </c>
      <c r="C140" s="80">
        <v>15469.57</v>
      </c>
      <c r="D140" s="69" t="s">
        <v>349</v>
      </c>
      <c r="E140" s="70" t="s">
        <v>350</v>
      </c>
      <c r="F140" s="102" t="s">
        <v>461</v>
      </c>
      <c r="G140" s="56" t="s">
        <v>452</v>
      </c>
    </row>
    <row r="141" spans="1:7" ht="16.5" thickBot="1" x14ac:dyDescent="0.3">
      <c r="A141" s="59"/>
      <c r="B141" s="58"/>
      <c r="C141" s="81">
        <v>15469.57</v>
      </c>
      <c r="D141" s="59"/>
      <c r="E141" s="54" t="s">
        <v>353</v>
      </c>
      <c r="F141" s="71"/>
      <c r="G141" s="56"/>
    </row>
    <row r="142" spans="1:7" ht="16.5" thickBot="1" x14ac:dyDescent="0.3">
      <c r="A142" s="59"/>
      <c r="B142" s="59"/>
      <c r="C142" s="81">
        <v>15469.57</v>
      </c>
      <c r="D142" s="59"/>
      <c r="E142" s="54" t="s">
        <v>356</v>
      </c>
      <c r="F142" s="71"/>
      <c r="G142" s="56"/>
    </row>
    <row r="143" spans="1:7" ht="16.5" thickBot="1" x14ac:dyDescent="0.3">
      <c r="A143" s="59"/>
      <c r="B143" s="59"/>
      <c r="C143" s="81">
        <v>15469.57</v>
      </c>
      <c r="D143" s="59"/>
      <c r="E143" s="54" t="s">
        <v>359</v>
      </c>
      <c r="F143" s="71"/>
      <c r="G143" s="56"/>
    </row>
    <row r="144" spans="1:7" ht="16.5" thickBot="1" x14ac:dyDescent="0.3">
      <c r="A144" s="59"/>
      <c r="B144" s="59"/>
      <c r="C144" s="81">
        <v>15469.57</v>
      </c>
      <c r="D144" s="75" t="s">
        <v>362</v>
      </c>
      <c r="E144" s="54" t="s">
        <v>363</v>
      </c>
      <c r="F144" s="76"/>
      <c r="G144" s="56"/>
    </row>
    <row r="145" spans="1:7" ht="16.5" thickBot="1" x14ac:dyDescent="0.3">
      <c r="A145" s="59"/>
      <c r="B145" s="59"/>
      <c r="C145" s="81">
        <v>15469.57</v>
      </c>
      <c r="D145" s="59"/>
      <c r="E145" s="67" t="s">
        <v>367</v>
      </c>
      <c r="F145" s="76"/>
      <c r="G145" s="56"/>
    </row>
    <row r="146" spans="1:7" ht="16.5" thickBot="1" x14ac:dyDescent="0.3">
      <c r="A146" s="59"/>
      <c r="B146" s="59"/>
      <c r="C146" s="81">
        <v>15469.57</v>
      </c>
      <c r="D146" s="59"/>
      <c r="E146" s="82" t="s">
        <v>369</v>
      </c>
      <c r="F146" s="76"/>
      <c r="G146" s="56"/>
    </row>
    <row r="147" spans="1:7" ht="16.5" thickBot="1" x14ac:dyDescent="0.3">
      <c r="A147" s="59"/>
      <c r="B147" s="59"/>
      <c r="C147" s="81">
        <v>15469.57</v>
      </c>
      <c r="D147" s="59"/>
      <c r="E147" s="54" t="s">
        <v>370</v>
      </c>
      <c r="F147" s="76"/>
      <c r="G147" s="56"/>
    </row>
    <row r="148" spans="1:7" ht="16.5" thickBot="1" x14ac:dyDescent="0.3">
      <c r="A148" s="59"/>
      <c r="B148" s="59"/>
      <c r="C148" s="81">
        <v>15469.57</v>
      </c>
      <c r="D148" s="59"/>
      <c r="E148" s="54" t="s">
        <v>372</v>
      </c>
      <c r="F148" s="76"/>
      <c r="G148" s="56"/>
    </row>
    <row r="149" spans="1:7" ht="16.5" thickBot="1" x14ac:dyDescent="0.3">
      <c r="A149" s="59"/>
      <c r="B149" s="59"/>
      <c r="C149" s="81"/>
      <c r="D149" s="59"/>
      <c r="E149" s="67"/>
      <c r="F149" s="76"/>
      <c r="G149" s="84"/>
    </row>
    <row r="150" spans="1:7" ht="15.75" x14ac:dyDescent="0.25">
      <c r="A150" s="59"/>
      <c r="B150" s="59"/>
      <c r="C150" s="87">
        <f>SUM(C135:C149)</f>
        <v>139226.13000000003</v>
      </c>
      <c r="D150" s="59"/>
      <c r="E150" s="59"/>
      <c r="F150" s="59"/>
      <c r="G150" s="59"/>
    </row>
    <row r="151" spans="1:7" ht="15.75" x14ac:dyDescent="0.25">
      <c r="A151" s="59"/>
      <c r="B151" s="59"/>
      <c r="C151" s="87"/>
      <c r="D151" s="59"/>
      <c r="E151" s="59"/>
      <c r="F151" s="59"/>
      <c r="G151" s="59"/>
    </row>
    <row r="152" spans="1:7" x14ac:dyDescent="0.25">
      <c r="C152" s="89"/>
    </row>
    <row r="153" spans="1:7" ht="15.75" x14ac:dyDescent="0.25">
      <c r="B153" s="90"/>
      <c r="C153" s="91">
        <f>'DATOS ALUMNOS'!G21</f>
        <v>15932</v>
      </c>
      <c r="D153" s="59"/>
      <c r="E153" s="59"/>
      <c r="F153" s="59"/>
      <c r="G153" s="59"/>
    </row>
    <row r="154" spans="1:7" x14ac:dyDescent="0.25">
      <c r="B154" s="50" t="s">
        <v>374</v>
      </c>
      <c r="C154" s="88">
        <f>+C153-C140</f>
        <v>462.43000000000029</v>
      </c>
      <c r="D154" s="59"/>
      <c r="E154" s="59"/>
      <c r="F154" s="59"/>
      <c r="G154" s="59"/>
    </row>
    <row r="155" spans="1:7" x14ac:dyDescent="0.25">
      <c r="B155" s="50" t="s">
        <v>375</v>
      </c>
      <c r="C155" s="93">
        <f>C154/1.08</f>
        <v>428.17592592592615</v>
      </c>
      <c r="D155" s="59"/>
      <c r="E155" s="59"/>
      <c r="F155" s="59"/>
      <c r="G155" s="59"/>
    </row>
    <row r="156" spans="1:7" ht="15.75" thickBot="1" x14ac:dyDescent="0.3">
      <c r="B156" s="50" t="s">
        <v>377</v>
      </c>
      <c r="C156" s="93">
        <f>+C155*0.16</f>
        <v>68.50814814814818</v>
      </c>
      <c r="D156" s="59"/>
      <c r="E156" s="59"/>
      <c r="F156" s="59"/>
      <c r="G156" s="59"/>
    </row>
    <row r="157" spans="1:7" ht="19.5" thickBot="1" x14ac:dyDescent="0.35">
      <c r="A157" s="96"/>
      <c r="B157" s="96" t="s">
        <v>379</v>
      </c>
      <c r="C157" s="97">
        <f>+C155+C156</f>
        <v>496.68407407407432</v>
      </c>
      <c r="D157" s="59"/>
      <c r="E157" s="59"/>
      <c r="F157" s="59"/>
      <c r="G157" s="59"/>
    </row>
    <row r="163" spans="1:7" ht="15.75" thickBot="1" x14ac:dyDescent="0.3"/>
    <row r="164" spans="1:7" s="101" customFormat="1" ht="6.75" customHeight="1" thickBot="1" x14ac:dyDescent="0.3">
      <c r="A164" s="100"/>
    </row>
    <row r="168" spans="1:7" ht="15.75" thickBot="1" x14ac:dyDescent="0.3">
      <c r="A168" s="109" t="s">
        <v>420</v>
      </c>
      <c r="B168" s="109"/>
      <c r="C168" s="109"/>
      <c r="D168" s="109"/>
      <c r="E168" s="109"/>
      <c r="F168" s="109"/>
      <c r="G168" s="109"/>
    </row>
    <row r="169" spans="1:7" x14ac:dyDescent="0.25">
      <c r="A169" s="110" t="s">
        <v>318</v>
      </c>
      <c r="B169" s="112" t="s">
        <v>319</v>
      </c>
      <c r="C169" s="112" t="s">
        <v>320</v>
      </c>
      <c r="D169" s="114" t="s">
        <v>321</v>
      </c>
      <c r="E169" s="112" t="s">
        <v>322</v>
      </c>
      <c r="F169" s="117" t="s">
        <v>323</v>
      </c>
      <c r="G169" s="112" t="s">
        <v>324</v>
      </c>
    </row>
    <row r="170" spans="1:7" ht="15.75" thickBot="1" x14ac:dyDescent="0.3">
      <c r="A170" s="111"/>
      <c r="B170" s="113"/>
      <c r="C170" s="113"/>
      <c r="D170" s="115"/>
      <c r="E170" s="116"/>
      <c r="F170" s="118"/>
      <c r="G170" s="116"/>
    </row>
    <row r="171" spans="1:7" ht="16.5" thickBot="1" x14ac:dyDescent="0.3">
      <c r="A171" s="51" t="s">
        <v>252</v>
      </c>
      <c r="C171" s="52" t="s">
        <v>326</v>
      </c>
      <c r="D171" s="53" t="s">
        <v>327</v>
      </c>
      <c r="E171" s="54" t="s">
        <v>328</v>
      </c>
      <c r="F171" s="55" t="s">
        <v>395</v>
      </c>
      <c r="G171" s="56" t="s">
        <v>355</v>
      </c>
    </row>
    <row r="172" spans="1:7" ht="16.5" thickBot="1" x14ac:dyDescent="0.3">
      <c r="A172" s="57" t="s">
        <v>332</v>
      </c>
      <c r="B172" s="58"/>
      <c r="C172" s="52" t="s">
        <v>326</v>
      </c>
      <c r="D172" s="59"/>
      <c r="E172" s="54" t="s">
        <v>333</v>
      </c>
      <c r="F172" s="55" t="s">
        <v>421</v>
      </c>
      <c r="G172" s="56" t="s">
        <v>358</v>
      </c>
    </row>
    <row r="173" spans="1:7" ht="16.5" thickBot="1" x14ac:dyDescent="0.3">
      <c r="A173" s="59"/>
      <c r="B173" s="58"/>
      <c r="C173" s="52" t="s">
        <v>326</v>
      </c>
      <c r="D173" s="59"/>
      <c r="E173" s="54" t="s">
        <v>339</v>
      </c>
      <c r="F173" s="55" t="s">
        <v>422</v>
      </c>
      <c r="G173" s="56" t="s">
        <v>361</v>
      </c>
    </row>
    <row r="174" spans="1:7" ht="16.5" thickBot="1" x14ac:dyDescent="0.3">
      <c r="A174" s="59"/>
      <c r="B174" s="58"/>
      <c r="C174" s="52" t="s">
        <v>326</v>
      </c>
      <c r="D174" s="59"/>
      <c r="E174" s="54" t="s">
        <v>342</v>
      </c>
      <c r="F174" s="55" t="s">
        <v>423</v>
      </c>
      <c r="G174" s="56" t="s">
        <v>365</v>
      </c>
    </row>
    <row r="175" spans="1:7" ht="16.5" thickBot="1" x14ac:dyDescent="0.3">
      <c r="A175" s="59"/>
      <c r="B175" s="58"/>
      <c r="C175" s="52" t="s">
        <v>326</v>
      </c>
      <c r="D175" s="59"/>
      <c r="E175" s="67" t="s">
        <v>345</v>
      </c>
      <c r="F175" s="55" t="s">
        <v>462</v>
      </c>
      <c r="G175" s="56" t="s">
        <v>368</v>
      </c>
    </row>
    <row r="176" spans="1:7" ht="16.5" thickBot="1" x14ac:dyDescent="0.3">
      <c r="A176" s="59"/>
      <c r="B176" s="58" t="s">
        <v>366</v>
      </c>
      <c r="C176" s="80">
        <v>16800</v>
      </c>
      <c r="D176" s="69" t="s">
        <v>349</v>
      </c>
      <c r="E176" s="70" t="s">
        <v>350</v>
      </c>
      <c r="F176" s="102" t="s">
        <v>463</v>
      </c>
      <c r="G176" s="56" t="s">
        <v>452</v>
      </c>
    </row>
    <row r="177" spans="1:7" ht="16.5" thickBot="1" x14ac:dyDescent="0.3">
      <c r="A177" s="59"/>
      <c r="B177" s="58"/>
      <c r="C177" s="81">
        <v>16800</v>
      </c>
      <c r="D177" s="59"/>
      <c r="E177" s="54" t="s">
        <v>353</v>
      </c>
      <c r="F177" s="71"/>
      <c r="G177" s="56"/>
    </row>
    <row r="178" spans="1:7" ht="16.5" thickBot="1" x14ac:dyDescent="0.3">
      <c r="A178" s="59"/>
      <c r="B178" s="59"/>
      <c r="C178" s="81">
        <v>16800</v>
      </c>
      <c r="D178" s="59"/>
      <c r="E178" s="54" t="s">
        <v>356</v>
      </c>
      <c r="F178" s="71"/>
      <c r="G178" s="56"/>
    </row>
    <row r="179" spans="1:7" ht="16.5" thickBot="1" x14ac:dyDescent="0.3">
      <c r="A179" s="59"/>
      <c r="B179" s="59"/>
      <c r="C179" s="81">
        <v>16800</v>
      </c>
      <c r="D179" s="59"/>
      <c r="E179" s="54" t="s">
        <v>359</v>
      </c>
      <c r="F179" s="71"/>
      <c r="G179" s="56"/>
    </row>
    <row r="180" spans="1:7" ht="16.5" thickBot="1" x14ac:dyDescent="0.3">
      <c r="A180" s="59"/>
      <c r="B180" s="59"/>
      <c r="C180" s="81">
        <v>16800</v>
      </c>
      <c r="D180" s="75" t="s">
        <v>362</v>
      </c>
      <c r="E180" s="54" t="s">
        <v>363</v>
      </c>
      <c r="F180" s="76"/>
      <c r="G180" s="56"/>
    </row>
    <row r="181" spans="1:7" ht="16.5" thickBot="1" x14ac:dyDescent="0.3">
      <c r="A181" s="59"/>
      <c r="B181" s="59"/>
      <c r="C181" s="81">
        <v>16800</v>
      </c>
      <c r="D181" s="59"/>
      <c r="E181" s="67" t="s">
        <v>367</v>
      </c>
      <c r="F181" s="76"/>
      <c r="G181" s="56"/>
    </row>
    <row r="182" spans="1:7" ht="16.5" thickBot="1" x14ac:dyDescent="0.3">
      <c r="A182" s="59"/>
      <c r="B182" s="59"/>
      <c r="C182" s="81">
        <v>16800</v>
      </c>
      <c r="D182" s="59"/>
      <c r="E182" s="82" t="s">
        <v>369</v>
      </c>
      <c r="F182" s="76"/>
      <c r="G182" s="56"/>
    </row>
    <row r="183" spans="1:7" ht="16.5" thickBot="1" x14ac:dyDescent="0.3">
      <c r="A183" s="59"/>
      <c r="B183" s="59"/>
      <c r="C183" s="81">
        <v>16800</v>
      </c>
      <c r="D183" s="59"/>
      <c r="E183" s="54" t="s">
        <v>370</v>
      </c>
      <c r="F183" s="76"/>
      <c r="G183" s="56"/>
    </row>
    <row r="184" spans="1:7" ht="16.5" thickBot="1" x14ac:dyDescent="0.3">
      <c r="A184" s="59"/>
      <c r="B184" s="59"/>
      <c r="C184" s="81">
        <v>16800</v>
      </c>
      <c r="D184" s="59"/>
      <c r="E184" s="54" t="s">
        <v>372</v>
      </c>
      <c r="F184" s="76"/>
      <c r="G184" s="56"/>
    </row>
    <row r="185" spans="1:7" ht="16.5" thickBot="1" x14ac:dyDescent="0.3">
      <c r="A185" s="59"/>
      <c r="B185" s="59"/>
      <c r="C185" s="81"/>
      <c r="D185" s="59"/>
      <c r="E185" s="67"/>
      <c r="F185" s="76"/>
      <c r="G185" s="84"/>
    </row>
    <row r="186" spans="1:7" ht="15.75" x14ac:dyDescent="0.25">
      <c r="A186" s="59"/>
      <c r="B186" s="59"/>
      <c r="C186" s="87">
        <f>SUM(C171:C185)</f>
        <v>151200</v>
      </c>
      <c r="D186" s="59"/>
      <c r="E186" s="59"/>
      <c r="F186" s="59"/>
      <c r="G186" s="59"/>
    </row>
    <row r="187" spans="1:7" ht="15.75" x14ac:dyDescent="0.25">
      <c r="A187" s="59"/>
      <c r="B187" s="59"/>
      <c r="C187" s="87"/>
      <c r="D187" s="59"/>
      <c r="E187" s="59"/>
      <c r="F187" s="59"/>
      <c r="G187" s="59"/>
    </row>
    <row r="188" spans="1:7" x14ac:dyDescent="0.25">
      <c r="C188" s="89"/>
    </row>
    <row r="189" spans="1:7" ht="15.75" x14ac:dyDescent="0.25">
      <c r="B189" s="90"/>
      <c r="C189" s="91">
        <f>'DATOS ALUMNOS'!G69</f>
        <v>12498</v>
      </c>
      <c r="D189" s="59"/>
      <c r="E189" s="59"/>
      <c r="F189" s="59"/>
      <c r="G189" s="59"/>
    </row>
    <row r="190" spans="1:7" x14ac:dyDescent="0.25">
      <c r="B190" s="50" t="s">
        <v>374</v>
      </c>
      <c r="C190" s="88">
        <f>+C189-C176</f>
        <v>-4302</v>
      </c>
      <c r="D190" s="59"/>
      <c r="E190" s="59"/>
      <c r="F190" s="59"/>
      <c r="G190" s="59"/>
    </row>
    <row r="191" spans="1:7" x14ac:dyDescent="0.25">
      <c r="B191" s="50" t="s">
        <v>375</v>
      </c>
      <c r="C191" s="93">
        <f>C190/1.08</f>
        <v>-3983.333333333333</v>
      </c>
      <c r="D191" s="59"/>
      <c r="E191" s="59"/>
      <c r="F191" s="59"/>
      <c r="G191" s="59"/>
    </row>
    <row r="192" spans="1:7" ht="15.75" thickBot="1" x14ac:dyDescent="0.3">
      <c r="B192" s="50" t="s">
        <v>377</v>
      </c>
      <c r="C192" s="93">
        <f>+C191*0.16</f>
        <v>-637.33333333333326</v>
      </c>
      <c r="D192" s="59"/>
      <c r="E192" s="59"/>
      <c r="F192" s="59"/>
      <c r="G192" s="59"/>
    </row>
    <row r="193" spans="1:7" ht="19.5" thickBot="1" x14ac:dyDescent="0.35">
      <c r="A193" s="96"/>
      <c r="B193" s="96" t="s">
        <v>379</v>
      </c>
      <c r="C193" s="97">
        <f>+C191+C192</f>
        <v>-4620.6666666666661</v>
      </c>
      <c r="D193" s="59"/>
      <c r="E193" s="59"/>
      <c r="F193" s="59"/>
      <c r="G193" s="59"/>
    </row>
    <row r="198" spans="1:7" ht="15.75" thickBot="1" x14ac:dyDescent="0.3"/>
    <row r="199" spans="1:7" s="101" customFormat="1" ht="6.75" customHeight="1" thickBot="1" x14ac:dyDescent="0.3">
      <c r="A199" s="100"/>
    </row>
    <row r="203" spans="1:7" ht="15.75" thickBot="1" x14ac:dyDescent="0.3">
      <c r="A203" s="109" t="s">
        <v>424</v>
      </c>
      <c r="B203" s="109"/>
      <c r="C203" s="109"/>
      <c r="D203" s="109"/>
      <c r="E203" s="109"/>
      <c r="F203" s="109"/>
      <c r="G203" s="109"/>
    </row>
    <row r="204" spans="1:7" x14ac:dyDescent="0.25">
      <c r="A204" s="110" t="s">
        <v>318</v>
      </c>
      <c r="B204" s="112" t="s">
        <v>319</v>
      </c>
      <c r="C204" s="112" t="s">
        <v>320</v>
      </c>
      <c r="D204" s="114" t="s">
        <v>321</v>
      </c>
      <c r="E204" s="112" t="s">
        <v>322</v>
      </c>
      <c r="F204" s="117" t="s">
        <v>323</v>
      </c>
      <c r="G204" s="112" t="s">
        <v>324</v>
      </c>
    </row>
    <row r="205" spans="1:7" ht="15.75" thickBot="1" x14ac:dyDescent="0.3">
      <c r="A205" s="111"/>
      <c r="B205" s="113"/>
      <c r="C205" s="113"/>
      <c r="D205" s="115"/>
      <c r="E205" s="116"/>
      <c r="F205" s="118"/>
      <c r="G205" s="116"/>
    </row>
    <row r="206" spans="1:7" ht="16.5" thickBot="1" x14ac:dyDescent="0.3">
      <c r="A206" s="51" t="s">
        <v>295</v>
      </c>
      <c r="C206" s="52" t="s">
        <v>326</v>
      </c>
      <c r="D206" s="53" t="s">
        <v>327</v>
      </c>
      <c r="E206" s="54" t="s">
        <v>328</v>
      </c>
      <c r="F206" s="55" t="s">
        <v>425</v>
      </c>
      <c r="G206" s="56" t="s">
        <v>355</v>
      </c>
    </row>
    <row r="207" spans="1:7" ht="16.5" thickBot="1" x14ac:dyDescent="0.3">
      <c r="A207" s="57" t="s">
        <v>332</v>
      </c>
      <c r="B207" s="58"/>
      <c r="C207" s="52" t="s">
        <v>326</v>
      </c>
      <c r="D207" s="59"/>
      <c r="E207" s="54" t="s">
        <v>333</v>
      </c>
      <c r="F207" s="55" t="s">
        <v>426</v>
      </c>
      <c r="G207" s="56" t="s">
        <v>358</v>
      </c>
    </row>
    <row r="208" spans="1:7" ht="16.5" thickBot="1" x14ac:dyDescent="0.3">
      <c r="A208" s="59"/>
      <c r="B208" s="58"/>
      <c r="C208" s="52" t="s">
        <v>326</v>
      </c>
      <c r="D208" s="59"/>
      <c r="E208" s="54" t="s">
        <v>339</v>
      </c>
      <c r="F208" s="55" t="s">
        <v>427</v>
      </c>
      <c r="G208" s="56" t="s">
        <v>361</v>
      </c>
    </row>
    <row r="209" spans="1:7" ht="16.5" thickBot="1" x14ac:dyDescent="0.3">
      <c r="A209" s="59"/>
      <c r="B209" s="58"/>
      <c r="C209" s="52" t="s">
        <v>326</v>
      </c>
      <c r="D209" s="59"/>
      <c r="E209" s="54" t="s">
        <v>342</v>
      </c>
      <c r="F209" s="55" t="s">
        <v>428</v>
      </c>
      <c r="G209" s="56" t="s">
        <v>365</v>
      </c>
    </row>
    <row r="210" spans="1:7" ht="16.5" thickBot="1" x14ac:dyDescent="0.3">
      <c r="A210" s="59"/>
      <c r="B210" s="58"/>
      <c r="C210" s="52" t="s">
        <v>326</v>
      </c>
      <c r="D210" s="59"/>
      <c r="E210" s="67" t="s">
        <v>345</v>
      </c>
      <c r="F210" s="55" t="s">
        <v>464</v>
      </c>
      <c r="G210" s="56" t="s">
        <v>368</v>
      </c>
    </row>
    <row r="211" spans="1:7" ht="16.5" thickBot="1" x14ac:dyDescent="0.3">
      <c r="A211" s="59"/>
      <c r="B211" s="58" t="s">
        <v>366</v>
      </c>
      <c r="C211" s="80">
        <v>2823.81</v>
      </c>
      <c r="D211" s="69" t="s">
        <v>349</v>
      </c>
      <c r="E211" s="70" t="s">
        <v>350</v>
      </c>
      <c r="F211" s="55" t="s">
        <v>465</v>
      </c>
      <c r="G211" s="56" t="s">
        <v>452</v>
      </c>
    </row>
    <row r="212" spans="1:7" ht="16.5" thickBot="1" x14ac:dyDescent="0.3">
      <c r="A212" s="59"/>
      <c r="B212" s="58"/>
      <c r="C212" s="81">
        <v>2823.81</v>
      </c>
      <c r="D212" s="59"/>
      <c r="E212" s="54" t="s">
        <v>353</v>
      </c>
      <c r="F212" s="71"/>
      <c r="G212" s="56"/>
    </row>
    <row r="213" spans="1:7" ht="16.5" thickBot="1" x14ac:dyDescent="0.3">
      <c r="A213" s="59"/>
      <c r="B213" s="59"/>
      <c r="C213" s="81">
        <v>2823.81</v>
      </c>
      <c r="D213" s="59"/>
      <c r="E213" s="54" t="s">
        <v>356</v>
      </c>
      <c r="F213" s="71"/>
      <c r="G213" s="56"/>
    </row>
    <row r="214" spans="1:7" ht="16.5" thickBot="1" x14ac:dyDescent="0.3">
      <c r="A214" s="59"/>
      <c r="B214" s="59"/>
      <c r="C214" s="81">
        <v>2823.81</v>
      </c>
      <c r="D214" s="59"/>
      <c r="E214" s="54" t="s">
        <v>359</v>
      </c>
      <c r="F214" s="71"/>
      <c r="G214" s="56"/>
    </row>
    <row r="215" spans="1:7" ht="16.5" thickBot="1" x14ac:dyDescent="0.3">
      <c r="A215" s="59"/>
      <c r="B215" s="59"/>
      <c r="C215" s="81">
        <v>2823.81</v>
      </c>
      <c r="D215" s="75" t="s">
        <v>362</v>
      </c>
      <c r="E215" s="54" t="s">
        <v>363</v>
      </c>
      <c r="F215" s="76"/>
      <c r="G215" s="56"/>
    </row>
    <row r="216" spans="1:7" ht="16.5" thickBot="1" x14ac:dyDescent="0.3">
      <c r="A216" s="59"/>
      <c r="B216" s="59"/>
      <c r="C216" s="81">
        <v>2823.81</v>
      </c>
      <c r="D216" s="59"/>
      <c r="E216" s="67" t="s">
        <v>367</v>
      </c>
      <c r="F216" s="76"/>
      <c r="G216" s="56"/>
    </row>
    <row r="217" spans="1:7" ht="16.5" thickBot="1" x14ac:dyDescent="0.3">
      <c r="A217" s="59"/>
      <c r="B217" s="59"/>
      <c r="C217" s="81">
        <v>2823.81</v>
      </c>
      <c r="D217" s="59"/>
      <c r="E217" s="82" t="s">
        <v>369</v>
      </c>
      <c r="F217" s="76"/>
      <c r="G217" s="56"/>
    </row>
    <row r="218" spans="1:7" ht="16.5" thickBot="1" x14ac:dyDescent="0.3">
      <c r="A218" s="59"/>
      <c r="B218" s="59"/>
      <c r="C218" s="81">
        <v>2823.81</v>
      </c>
      <c r="D218" s="59"/>
      <c r="E218" s="54" t="s">
        <v>370</v>
      </c>
      <c r="F218" s="76"/>
      <c r="G218" s="56"/>
    </row>
    <row r="219" spans="1:7" ht="16.5" thickBot="1" x14ac:dyDescent="0.3">
      <c r="A219" s="59"/>
      <c r="B219" s="59"/>
      <c r="C219" s="81">
        <v>2823.81</v>
      </c>
      <c r="D219" s="59"/>
      <c r="E219" s="54" t="s">
        <v>372</v>
      </c>
      <c r="F219" s="76"/>
      <c r="G219" s="56"/>
    </row>
    <row r="220" spans="1:7" ht="16.5" thickBot="1" x14ac:dyDescent="0.3">
      <c r="A220" s="59"/>
      <c r="B220" s="59"/>
      <c r="C220" s="81"/>
      <c r="D220" s="59"/>
      <c r="E220" s="67"/>
      <c r="F220" s="76"/>
      <c r="G220" s="84"/>
    </row>
    <row r="221" spans="1:7" ht="15.75" x14ac:dyDescent="0.25">
      <c r="A221" s="59"/>
      <c r="B221" s="59"/>
      <c r="C221" s="87">
        <f>SUM(C206:C220)</f>
        <v>25414.290000000005</v>
      </c>
      <c r="D221" s="59"/>
      <c r="E221" s="59"/>
      <c r="F221" s="59"/>
      <c r="G221" s="59"/>
    </row>
    <row r="222" spans="1:7" ht="15.75" x14ac:dyDescent="0.25">
      <c r="A222" s="59"/>
      <c r="B222" s="59"/>
      <c r="C222" s="87"/>
      <c r="D222" s="59"/>
      <c r="E222" s="59"/>
      <c r="F222" s="59"/>
      <c r="G222" s="59"/>
    </row>
    <row r="223" spans="1:7" x14ac:dyDescent="0.25">
      <c r="C223" s="89"/>
    </row>
    <row r="224" spans="1:7" ht="15.75" x14ac:dyDescent="0.25">
      <c r="B224" s="90"/>
      <c r="C224" s="91">
        <f>'DATOS ALUMNOS'!G36</f>
        <v>0</v>
      </c>
      <c r="D224" s="59"/>
      <c r="E224" s="59"/>
      <c r="F224" s="59"/>
      <c r="G224" s="59"/>
    </row>
    <row r="225" spans="1:7" x14ac:dyDescent="0.25">
      <c r="B225" s="50" t="s">
        <v>374</v>
      </c>
      <c r="C225" s="88">
        <f>+C224-C211</f>
        <v>-2823.81</v>
      </c>
      <c r="D225" s="59"/>
      <c r="E225" s="59"/>
      <c r="F225" s="59"/>
      <c r="G225" s="59"/>
    </row>
    <row r="226" spans="1:7" x14ac:dyDescent="0.25">
      <c r="B226" s="50" t="s">
        <v>375</v>
      </c>
      <c r="C226" s="93">
        <f>C225/1.08</f>
        <v>-2614.6388888888887</v>
      </c>
      <c r="D226" s="59"/>
      <c r="E226" s="59"/>
      <c r="F226" s="59"/>
      <c r="G226" s="59"/>
    </row>
    <row r="227" spans="1:7" ht="15.75" thickBot="1" x14ac:dyDescent="0.3">
      <c r="B227" s="50" t="s">
        <v>377</v>
      </c>
      <c r="C227" s="93">
        <f>+C226*0.16</f>
        <v>-418.34222222222218</v>
      </c>
      <c r="D227" s="59"/>
      <c r="E227" s="59"/>
      <c r="F227" s="59"/>
      <c r="G227" s="59"/>
    </row>
    <row r="228" spans="1:7" ht="19.5" thickBot="1" x14ac:dyDescent="0.35">
      <c r="A228" s="96"/>
      <c r="B228" s="96" t="s">
        <v>379</v>
      </c>
      <c r="C228" s="97">
        <f>+C226+C227</f>
        <v>-3032.9811111111107</v>
      </c>
      <c r="D228" s="59"/>
      <c r="E228" s="59"/>
      <c r="F228" s="59"/>
      <c r="G228" s="59"/>
    </row>
    <row r="234" spans="1:7" ht="14.25" customHeight="1" thickBot="1" x14ac:dyDescent="0.3"/>
    <row r="235" spans="1:7" s="101" customFormat="1" ht="6.75" customHeight="1" thickBot="1" x14ac:dyDescent="0.3">
      <c r="A235" s="100"/>
    </row>
    <row r="239" spans="1:7" ht="15.75" thickBot="1" x14ac:dyDescent="0.3">
      <c r="A239" s="109" t="s">
        <v>429</v>
      </c>
      <c r="B239" s="109"/>
      <c r="C239" s="109"/>
      <c r="D239" s="109"/>
      <c r="E239" s="109"/>
      <c r="F239" s="109"/>
      <c r="G239" s="109"/>
    </row>
    <row r="240" spans="1:7" x14ac:dyDescent="0.25">
      <c r="A240" s="110" t="s">
        <v>318</v>
      </c>
      <c r="B240" s="112" t="s">
        <v>319</v>
      </c>
      <c r="C240" s="112" t="s">
        <v>320</v>
      </c>
      <c r="D240" s="114" t="s">
        <v>321</v>
      </c>
      <c r="E240" s="112" t="s">
        <v>322</v>
      </c>
      <c r="F240" s="117" t="s">
        <v>323</v>
      </c>
      <c r="G240" s="112" t="s">
        <v>324</v>
      </c>
    </row>
    <row r="241" spans="1:7" ht="15.75" thickBot="1" x14ac:dyDescent="0.3">
      <c r="A241" s="111"/>
      <c r="B241" s="113"/>
      <c r="C241" s="113"/>
      <c r="D241" s="115"/>
      <c r="E241" s="116"/>
      <c r="F241" s="118"/>
      <c r="G241" s="116"/>
    </row>
    <row r="242" spans="1:7" ht="16.5" thickBot="1" x14ac:dyDescent="0.3">
      <c r="A242" s="51" t="s">
        <v>286</v>
      </c>
      <c r="C242" s="52" t="s">
        <v>326</v>
      </c>
      <c r="D242" s="53" t="s">
        <v>327</v>
      </c>
      <c r="E242" s="54" t="s">
        <v>328</v>
      </c>
      <c r="F242" s="55" t="s">
        <v>430</v>
      </c>
      <c r="G242" s="56" t="s">
        <v>355</v>
      </c>
    </row>
    <row r="243" spans="1:7" ht="16.5" thickBot="1" x14ac:dyDescent="0.3">
      <c r="A243" s="57" t="s">
        <v>332</v>
      </c>
      <c r="B243" s="58"/>
      <c r="C243" s="52" t="s">
        <v>326</v>
      </c>
      <c r="D243" s="59"/>
      <c r="E243" s="54" t="s">
        <v>333</v>
      </c>
      <c r="F243" s="55" t="s">
        <v>431</v>
      </c>
      <c r="G243" s="56" t="s">
        <v>358</v>
      </c>
    </row>
    <row r="244" spans="1:7" ht="16.5" thickBot="1" x14ac:dyDescent="0.3">
      <c r="A244" s="59"/>
      <c r="B244" s="58"/>
      <c r="C244" s="52" t="s">
        <v>326</v>
      </c>
      <c r="D244" s="59"/>
      <c r="E244" s="54" t="s">
        <v>339</v>
      </c>
      <c r="F244" s="55" t="s">
        <v>432</v>
      </c>
      <c r="G244" s="56" t="s">
        <v>361</v>
      </c>
    </row>
    <row r="245" spans="1:7" ht="16.5" thickBot="1" x14ac:dyDescent="0.3">
      <c r="A245" s="59"/>
      <c r="B245" s="58"/>
      <c r="C245" s="52" t="s">
        <v>326</v>
      </c>
      <c r="D245" s="59"/>
      <c r="E245" s="54" t="s">
        <v>342</v>
      </c>
      <c r="F245" s="55" t="s">
        <v>433</v>
      </c>
      <c r="G245" s="56" t="s">
        <v>365</v>
      </c>
    </row>
    <row r="246" spans="1:7" ht="16.5" thickBot="1" x14ac:dyDescent="0.3">
      <c r="A246" s="59"/>
      <c r="B246" s="58"/>
      <c r="C246" s="52" t="s">
        <v>326</v>
      </c>
      <c r="D246" s="59"/>
      <c r="E246" s="67" t="s">
        <v>345</v>
      </c>
      <c r="F246" s="55" t="s">
        <v>466</v>
      </c>
      <c r="G246" s="56" t="s">
        <v>368</v>
      </c>
    </row>
    <row r="247" spans="1:7" ht="16.5" thickBot="1" x14ac:dyDescent="0.3">
      <c r="A247" s="59"/>
      <c r="B247" s="58" t="s">
        <v>366</v>
      </c>
      <c r="C247" s="80">
        <v>8086.36</v>
      </c>
      <c r="D247" s="69" t="s">
        <v>349</v>
      </c>
      <c r="E247" s="70" t="s">
        <v>350</v>
      </c>
      <c r="F247" s="102" t="s">
        <v>467</v>
      </c>
      <c r="G247" s="56" t="s">
        <v>452</v>
      </c>
    </row>
    <row r="248" spans="1:7" ht="16.5" thickBot="1" x14ac:dyDescent="0.3">
      <c r="A248" s="59"/>
      <c r="B248" s="58"/>
      <c r="C248" s="81">
        <v>8086.36</v>
      </c>
      <c r="D248" s="59"/>
      <c r="E248" s="54" t="s">
        <v>353</v>
      </c>
      <c r="F248" s="71"/>
      <c r="G248" s="56"/>
    </row>
    <row r="249" spans="1:7" ht="16.5" thickBot="1" x14ac:dyDescent="0.3">
      <c r="A249" s="59"/>
      <c r="B249" s="59"/>
      <c r="C249" s="81">
        <v>8086.36</v>
      </c>
      <c r="D249" s="59"/>
      <c r="E249" s="54" t="s">
        <v>356</v>
      </c>
      <c r="F249" s="71"/>
      <c r="G249" s="56"/>
    </row>
    <row r="250" spans="1:7" ht="16.5" thickBot="1" x14ac:dyDescent="0.3">
      <c r="A250" s="59"/>
      <c r="B250" s="59"/>
      <c r="C250" s="81">
        <v>8086.36</v>
      </c>
      <c r="D250" s="59"/>
      <c r="E250" s="54" t="s">
        <v>359</v>
      </c>
      <c r="F250" s="71"/>
      <c r="G250" s="56"/>
    </row>
    <row r="251" spans="1:7" ht="16.5" thickBot="1" x14ac:dyDescent="0.3">
      <c r="A251" s="59"/>
      <c r="B251" s="59"/>
      <c r="C251" s="81">
        <v>8086.36</v>
      </c>
      <c r="D251" s="75" t="s">
        <v>362</v>
      </c>
      <c r="E251" s="54" t="s">
        <v>363</v>
      </c>
      <c r="F251" s="76"/>
      <c r="G251" s="56"/>
    </row>
    <row r="252" spans="1:7" ht="16.5" thickBot="1" x14ac:dyDescent="0.3">
      <c r="A252" s="59"/>
      <c r="B252" s="59"/>
      <c r="C252" s="81">
        <v>8086.36</v>
      </c>
      <c r="D252" s="59"/>
      <c r="E252" s="67" t="s">
        <v>367</v>
      </c>
      <c r="F252" s="76"/>
      <c r="G252" s="56"/>
    </row>
    <row r="253" spans="1:7" ht="16.5" thickBot="1" x14ac:dyDescent="0.3">
      <c r="A253" s="59"/>
      <c r="B253" s="59"/>
      <c r="C253" s="81">
        <v>8086.36</v>
      </c>
      <c r="D253" s="59"/>
      <c r="E253" s="82" t="s">
        <v>369</v>
      </c>
      <c r="F253" s="76"/>
      <c r="G253" s="56"/>
    </row>
    <row r="254" spans="1:7" ht="16.5" thickBot="1" x14ac:dyDescent="0.3">
      <c r="A254" s="59"/>
      <c r="B254" s="59"/>
      <c r="C254" s="81">
        <v>8086.36</v>
      </c>
      <c r="D254" s="59"/>
      <c r="E254" s="54" t="s">
        <v>370</v>
      </c>
      <c r="F254" s="76"/>
      <c r="G254" s="56"/>
    </row>
    <row r="255" spans="1:7" ht="16.5" thickBot="1" x14ac:dyDescent="0.3">
      <c r="A255" s="59"/>
      <c r="B255" s="59"/>
      <c r="C255" s="81">
        <v>8086.36</v>
      </c>
      <c r="D255" s="59"/>
      <c r="E255" s="54" t="s">
        <v>372</v>
      </c>
      <c r="F255" s="76"/>
      <c r="G255" s="56"/>
    </row>
    <row r="256" spans="1:7" ht="16.5" thickBot="1" x14ac:dyDescent="0.3">
      <c r="A256" s="59"/>
      <c r="B256" s="59"/>
      <c r="C256" s="81"/>
      <c r="D256" s="59"/>
      <c r="E256" s="67"/>
      <c r="F256" s="76"/>
      <c r="G256" s="84"/>
    </row>
    <row r="257" spans="1:7" ht="15.75" x14ac:dyDescent="0.25">
      <c r="A257" s="59"/>
      <c r="B257" s="59"/>
      <c r="C257" s="87">
        <f>SUM(C242:C256)</f>
        <v>72777.239999999991</v>
      </c>
      <c r="D257" s="59"/>
      <c r="E257" s="59"/>
      <c r="F257" s="59"/>
      <c r="G257" s="59"/>
    </row>
    <row r="258" spans="1:7" ht="15.75" x14ac:dyDescent="0.25">
      <c r="A258" s="59"/>
      <c r="B258" s="59"/>
      <c r="C258" s="87"/>
      <c r="D258" s="59"/>
      <c r="E258" s="59"/>
      <c r="F258" s="59"/>
      <c r="G258" s="59"/>
    </row>
    <row r="259" spans="1:7" x14ac:dyDescent="0.25">
      <c r="C259" s="89"/>
    </row>
    <row r="260" spans="1:7" ht="15.75" x14ac:dyDescent="0.25">
      <c r="B260" s="90"/>
      <c r="C260" s="91">
        <f>'DATOS ALUMNOS'!G94</f>
        <v>7000</v>
      </c>
      <c r="D260" s="59"/>
      <c r="E260" s="59"/>
      <c r="F260" s="59"/>
      <c r="G260" s="59"/>
    </row>
    <row r="261" spans="1:7" x14ac:dyDescent="0.25">
      <c r="B261" s="50" t="s">
        <v>374</v>
      </c>
      <c r="C261" s="88">
        <f>+C260-C247</f>
        <v>-1086.3599999999997</v>
      </c>
      <c r="D261" s="59"/>
      <c r="E261" s="59"/>
      <c r="F261" s="59"/>
      <c r="G261" s="59"/>
    </row>
    <row r="262" spans="1:7" x14ac:dyDescent="0.25">
      <c r="B262" s="50" t="s">
        <v>375</v>
      </c>
      <c r="C262" s="93">
        <f>C261/1.08</f>
        <v>-1005.8888888888886</v>
      </c>
      <c r="D262" s="59"/>
      <c r="E262" s="59"/>
      <c r="F262" s="59"/>
      <c r="G262" s="59"/>
    </row>
    <row r="263" spans="1:7" ht="15.75" thickBot="1" x14ac:dyDescent="0.3">
      <c r="B263" s="50" t="s">
        <v>377</v>
      </c>
      <c r="C263" s="93">
        <f>+C262*0.16</f>
        <v>-160.94222222222217</v>
      </c>
      <c r="D263" s="59"/>
      <c r="E263" s="59"/>
      <c r="F263" s="59"/>
      <c r="G263" s="59"/>
    </row>
    <row r="264" spans="1:7" ht="19.5" thickBot="1" x14ac:dyDescent="0.35">
      <c r="A264" s="96"/>
      <c r="B264" s="96" t="s">
        <v>379</v>
      </c>
      <c r="C264" s="97">
        <f>+C262+C263</f>
        <v>-1166.8311111111107</v>
      </c>
      <c r="D264" s="59"/>
      <c r="E264" s="59"/>
      <c r="F264" s="59"/>
      <c r="G264" s="59"/>
    </row>
    <row r="270" spans="1:7" ht="15.75" thickBot="1" x14ac:dyDescent="0.3"/>
    <row r="271" spans="1:7" s="101" customFormat="1" ht="6.75" customHeight="1" thickBot="1" x14ac:dyDescent="0.3">
      <c r="A271" s="100"/>
    </row>
    <row r="275" spans="1:7" ht="15.75" thickBot="1" x14ac:dyDescent="0.3">
      <c r="A275" s="109" t="s">
        <v>434</v>
      </c>
      <c r="B275" s="109"/>
      <c r="C275" s="109"/>
      <c r="D275" s="109"/>
      <c r="E275" s="109"/>
      <c r="F275" s="109"/>
      <c r="G275" s="109"/>
    </row>
    <row r="276" spans="1:7" x14ac:dyDescent="0.25">
      <c r="A276" s="110" t="s">
        <v>318</v>
      </c>
      <c r="B276" s="112" t="s">
        <v>319</v>
      </c>
      <c r="C276" s="112" t="s">
        <v>320</v>
      </c>
      <c r="D276" s="114" t="s">
        <v>321</v>
      </c>
      <c r="E276" s="112" t="s">
        <v>322</v>
      </c>
      <c r="F276" s="117" t="s">
        <v>323</v>
      </c>
      <c r="G276" s="112" t="s">
        <v>324</v>
      </c>
    </row>
    <row r="277" spans="1:7" ht="15.75" thickBot="1" x14ac:dyDescent="0.3">
      <c r="A277" s="111"/>
      <c r="B277" s="113"/>
      <c r="C277" s="113"/>
      <c r="D277" s="115"/>
      <c r="E277" s="116"/>
      <c r="F277" s="118"/>
      <c r="G277" s="116"/>
    </row>
    <row r="278" spans="1:7" ht="16.5" thickBot="1" x14ac:dyDescent="0.3">
      <c r="A278" s="51" t="s">
        <v>286</v>
      </c>
      <c r="B278" s="58"/>
      <c r="C278" s="52" t="s">
        <v>326</v>
      </c>
      <c r="D278" s="53" t="s">
        <v>327</v>
      </c>
      <c r="E278" s="54" t="s">
        <v>328</v>
      </c>
      <c r="F278" s="55" t="s">
        <v>435</v>
      </c>
      <c r="G278" s="56" t="s">
        <v>355</v>
      </c>
    </row>
    <row r="279" spans="1:7" ht="16.5" thickBot="1" x14ac:dyDescent="0.3">
      <c r="A279" s="57" t="s">
        <v>332</v>
      </c>
      <c r="B279" s="58"/>
      <c r="C279" s="52" t="s">
        <v>326</v>
      </c>
      <c r="D279" s="59"/>
      <c r="E279" s="54" t="s">
        <v>333</v>
      </c>
      <c r="F279" s="55" t="s">
        <v>436</v>
      </c>
      <c r="G279" s="56" t="s">
        <v>358</v>
      </c>
    </row>
    <row r="280" spans="1:7" ht="16.5" thickBot="1" x14ac:dyDescent="0.3">
      <c r="A280" s="59"/>
      <c r="B280" s="58"/>
      <c r="C280" s="52" t="s">
        <v>326</v>
      </c>
      <c r="D280" s="59"/>
      <c r="E280" s="54" t="s">
        <v>339</v>
      </c>
      <c r="F280" s="55" t="s">
        <v>437</v>
      </c>
      <c r="G280" s="56" t="s">
        <v>361</v>
      </c>
    </row>
    <row r="281" spans="1:7" ht="16.5" thickBot="1" x14ac:dyDescent="0.3">
      <c r="A281" s="59"/>
      <c r="B281" s="58"/>
      <c r="C281" s="52" t="s">
        <v>326</v>
      </c>
      <c r="D281" s="59"/>
      <c r="E281" s="54" t="s">
        <v>342</v>
      </c>
      <c r="F281" s="55" t="s">
        <v>438</v>
      </c>
      <c r="G281" s="56" t="s">
        <v>365</v>
      </c>
    </row>
    <row r="282" spans="1:7" ht="16.5" thickBot="1" x14ac:dyDescent="0.3">
      <c r="A282" s="59"/>
      <c r="B282" s="58" t="s">
        <v>366</v>
      </c>
      <c r="C282" s="80">
        <v>2280.77</v>
      </c>
      <c r="D282" s="59"/>
      <c r="E282" s="67" t="s">
        <v>345</v>
      </c>
      <c r="F282" s="55" t="s">
        <v>468</v>
      </c>
      <c r="G282" s="56" t="s">
        <v>368</v>
      </c>
    </row>
    <row r="283" spans="1:7" ht="16.5" thickBot="1" x14ac:dyDescent="0.3">
      <c r="A283" s="59"/>
      <c r="B283" s="58"/>
      <c r="C283" s="81">
        <v>2280.77</v>
      </c>
      <c r="D283" s="69" t="s">
        <v>349</v>
      </c>
      <c r="E283" s="70" t="s">
        <v>350</v>
      </c>
      <c r="F283" s="102" t="s">
        <v>469</v>
      </c>
      <c r="G283" s="56" t="s">
        <v>452</v>
      </c>
    </row>
    <row r="284" spans="1:7" ht="16.5" thickBot="1" x14ac:dyDescent="0.3">
      <c r="A284" s="59"/>
      <c r="B284" s="58"/>
      <c r="C284" s="81">
        <v>2280.77</v>
      </c>
      <c r="D284" s="59"/>
      <c r="E284" s="54" t="s">
        <v>353</v>
      </c>
      <c r="F284" s="71"/>
      <c r="G284" s="56"/>
    </row>
    <row r="285" spans="1:7" ht="16.5" thickBot="1" x14ac:dyDescent="0.3">
      <c r="A285" s="59"/>
      <c r="B285" s="59"/>
      <c r="C285" s="81">
        <v>2280.77</v>
      </c>
      <c r="D285" s="59"/>
      <c r="E285" s="54" t="s">
        <v>356</v>
      </c>
      <c r="F285" s="71"/>
      <c r="G285" s="56"/>
    </row>
    <row r="286" spans="1:7" ht="16.5" thickBot="1" x14ac:dyDescent="0.3">
      <c r="A286" s="59"/>
      <c r="B286" s="59"/>
      <c r="C286" s="81">
        <v>2280.77</v>
      </c>
      <c r="D286" s="59"/>
      <c r="E286" s="54" t="s">
        <v>359</v>
      </c>
      <c r="F286" s="71"/>
      <c r="G286" s="56"/>
    </row>
    <row r="287" spans="1:7" ht="16.5" thickBot="1" x14ac:dyDescent="0.3">
      <c r="A287" s="59"/>
      <c r="B287" s="59"/>
      <c r="C287" s="81">
        <v>2280.77</v>
      </c>
      <c r="D287" s="75" t="s">
        <v>362</v>
      </c>
      <c r="E287" s="54" t="s">
        <v>363</v>
      </c>
      <c r="F287" s="76"/>
      <c r="G287" s="56"/>
    </row>
    <row r="288" spans="1:7" ht="16.5" thickBot="1" x14ac:dyDescent="0.3">
      <c r="A288" s="59"/>
      <c r="B288" s="59"/>
      <c r="C288" s="81">
        <v>2280.77</v>
      </c>
      <c r="D288" s="59"/>
      <c r="E288" s="67" t="s">
        <v>367</v>
      </c>
      <c r="F288" s="76"/>
      <c r="G288" s="56"/>
    </row>
    <row r="289" spans="1:7" ht="16.5" thickBot="1" x14ac:dyDescent="0.3">
      <c r="A289" s="59"/>
      <c r="B289" s="59"/>
      <c r="C289" s="81">
        <v>2280.77</v>
      </c>
      <c r="D289" s="59"/>
      <c r="E289" s="82" t="s">
        <v>369</v>
      </c>
      <c r="F289" s="76"/>
      <c r="G289" s="56"/>
    </row>
    <row r="290" spans="1:7" ht="16.5" thickBot="1" x14ac:dyDescent="0.3">
      <c r="A290" s="59"/>
      <c r="B290" s="59"/>
      <c r="C290" s="81">
        <v>2280.77</v>
      </c>
      <c r="D290" s="59"/>
      <c r="E290" s="54" t="s">
        <v>370</v>
      </c>
      <c r="F290" s="76"/>
      <c r="G290" s="56"/>
    </row>
    <row r="291" spans="1:7" ht="16.5" thickBot="1" x14ac:dyDescent="0.3">
      <c r="A291" s="59"/>
      <c r="B291" s="59"/>
      <c r="C291" s="81">
        <v>2280.77</v>
      </c>
      <c r="D291" s="59"/>
      <c r="E291" s="54" t="s">
        <v>372</v>
      </c>
      <c r="F291" s="76"/>
      <c r="G291" s="56"/>
    </row>
    <row r="292" spans="1:7" ht="16.5" thickBot="1" x14ac:dyDescent="0.3">
      <c r="A292" s="59"/>
      <c r="B292" s="59"/>
      <c r="C292" s="81"/>
      <c r="D292" s="59"/>
      <c r="E292" s="67"/>
      <c r="F292" s="76"/>
      <c r="G292" s="84"/>
    </row>
    <row r="293" spans="1:7" ht="15.75" x14ac:dyDescent="0.25">
      <c r="A293" s="59"/>
      <c r="B293" s="59"/>
      <c r="C293" s="87">
        <f>SUM(C278:C292)</f>
        <v>22807.7</v>
      </c>
      <c r="D293" s="59"/>
      <c r="E293" s="59"/>
      <c r="F293" s="59"/>
      <c r="G293" s="59"/>
    </row>
    <row r="294" spans="1:7" ht="15.75" x14ac:dyDescent="0.25">
      <c r="A294" s="59"/>
      <c r="B294" s="59"/>
      <c r="C294" s="87"/>
      <c r="D294" s="59"/>
      <c r="E294" s="59"/>
      <c r="F294" s="59"/>
      <c r="G294" s="59"/>
    </row>
    <row r="295" spans="1:7" x14ac:dyDescent="0.25">
      <c r="C295" s="89"/>
    </row>
    <row r="296" spans="1:7" ht="15.75" x14ac:dyDescent="0.25">
      <c r="B296" s="90"/>
      <c r="C296" s="91">
        <f>'DATOS ALUMNOS'!G104</f>
        <v>1318</v>
      </c>
      <c r="D296" s="59"/>
      <c r="E296" s="59"/>
      <c r="F296" s="59"/>
      <c r="G296" s="59"/>
    </row>
    <row r="297" spans="1:7" x14ac:dyDescent="0.25">
      <c r="B297" s="50" t="s">
        <v>374</v>
      </c>
      <c r="C297" s="88">
        <f>+C296-C282</f>
        <v>-962.77</v>
      </c>
      <c r="D297" s="59"/>
      <c r="E297" s="59"/>
      <c r="F297" s="59"/>
      <c r="G297" s="59"/>
    </row>
    <row r="298" spans="1:7" x14ac:dyDescent="0.25">
      <c r="B298" s="50" t="s">
        <v>375</v>
      </c>
      <c r="C298" s="93">
        <f>C297/1.08</f>
        <v>-891.45370370370358</v>
      </c>
      <c r="D298" s="59"/>
      <c r="E298" s="59"/>
      <c r="F298" s="59"/>
      <c r="G298" s="59"/>
    </row>
    <row r="299" spans="1:7" ht="15.75" thickBot="1" x14ac:dyDescent="0.3">
      <c r="B299" s="50" t="s">
        <v>377</v>
      </c>
      <c r="C299" s="93">
        <f>+C298*0.16</f>
        <v>-142.63259259259257</v>
      </c>
      <c r="D299" s="59"/>
      <c r="E299" s="59"/>
      <c r="F299" s="59"/>
      <c r="G299" s="59"/>
    </row>
    <row r="300" spans="1:7" ht="19.5" thickBot="1" x14ac:dyDescent="0.35">
      <c r="A300" s="96"/>
      <c r="B300" s="96" t="s">
        <v>379</v>
      </c>
      <c r="C300" s="97">
        <f>+C298+C299</f>
        <v>-1034.086296296296</v>
      </c>
      <c r="D300" s="59"/>
      <c r="E300" s="59"/>
      <c r="F300" s="59"/>
      <c r="G300" s="59"/>
    </row>
  </sheetData>
  <mergeCells count="75">
    <mergeCell ref="A2:G2"/>
    <mergeCell ref="A3:A4"/>
    <mergeCell ref="B3:B4"/>
    <mergeCell ref="C3:C4"/>
    <mergeCell ref="D3:D4"/>
    <mergeCell ref="E3:E4"/>
    <mergeCell ref="F3:F4"/>
    <mergeCell ref="G3:G4"/>
    <mergeCell ref="L4:N4"/>
    <mergeCell ref="L5:N5"/>
    <mergeCell ref="K25:L25"/>
    <mergeCell ref="A33:G33"/>
    <mergeCell ref="F34:F35"/>
    <mergeCell ref="G34:G35"/>
    <mergeCell ref="A34:A35"/>
    <mergeCell ref="B34:B35"/>
    <mergeCell ref="C34:C35"/>
    <mergeCell ref="D34:D35"/>
    <mergeCell ref="E34:E35"/>
    <mergeCell ref="A64:G64"/>
    <mergeCell ref="A65:A66"/>
    <mergeCell ref="B65:B66"/>
    <mergeCell ref="C65:C66"/>
    <mergeCell ref="D65:D66"/>
    <mergeCell ref="E65:E66"/>
    <mergeCell ref="F65:F66"/>
    <mergeCell ref="G65:G66"/>
    <mergeCell ref="A95:G95"/>
    <mergeCell ref="A96:A97"/>
    <mergeCell ref="B96:B97"/>
    <mergeCell ref="C96:C97"/>
    <mergeCell ref="D96:D97"/>
    <mergeCell ref="E96:E97"/>
    <mergeCell ref="F96:F97"/>
    <mergeCell ref="G96:G97"/>
    <mergeCell ref="A132:G132"/>
    <mergeCell ref="A133:A134"/>
    <mergeCell ref="B133:B134"/>
    <mergeCell ref="C133:C134"/>
    <mergeCell ref="D133:D134"/>
    <mergeCell ref="E133:E134"/>
    <mergeCell ref="F133:F134"/>
    <mergeCell ref="G133:G134"/>
    <mergeCell ref="A168:G168"/>
    <mergeCell ref="A169:A170"/>
    <mergeCell ref="B169:B170"/>
    <mergeCell ref="C169:C170"/>
    <mergeCell ref="D169:D170"/>
    <mergeCell ref="E169:E170"/>
    <mergeCell ref="F169:F170"/>
    <mergeCell ref="G169:G170"/>
    <mergeCell ref="A203:G203"/>
    <mergeCell ref="A204:A205"/>
    <mergeCell ref="B204:B205"/>
    <mergeCell ref="C204:C205"/>
    <mergeCell ref="D204:D205"/>
    <mergeCell ref="E204:E205"/>
    <mergeCell ref="F204:F205"/>
    <mergeCell ref="G204:G205"/>
    <mergeCell ref="A239:G239"/>
    <mergeCell ref="A240:A241"/>
    <mergeCell ref="B240:B241"/>
    <mergeCell ref="C240:C241"/>
    <mergeCell ref="D240:D241"/>
    <mergeCell ref="E240:E241"/>
    <mergeCell ref="F240:F241"/>
    <mergeCell ref="G240:G241"/>
    <mergeCell ref="A275:G275"/>
    <mergeCell ref="A276:A277"/>
    <mergeCell ref="B276:B277"/>
    <mergeCell ref="C276:C277"/>
    <mergeCell ref="D276:D277"/>
    <mergeCell ref="E276:E277"/>
    <mergeCell ref="F276:F277"/>
    <mergeCell ref="G276:G277"/>
  </mergeCells>
  <conditionalFormatting sqref="G5:G14 G16:G19">
    <cfRule type="containsBlanks" dxfId="34" priority="34">
      <formula>LEN(TRIM(G5))=0</formula>
    </cfRule>
  </conditionalFormatting>
  <conditionalFormatting sqref="G36:G43 G48:G50">
    <cfRule type="containsBlanks" dxfId="33" priority="33">
      <formula>LEN(TRIM(G36))=0</formula>
    </cfRule>
  </conditionalFormatting>
  <conditionalFormatting sqref="G67:G74 G79:G81">
    <cfRule type="containsBlanks" dxfId="32" priority="32">
      <formula>LEN(TRIM(G67))=0</formula>
    </cfRule>
  </conditionalFormatting>
  <conditionalFormatting sqref="G98:G105 G110:G112">
    <cfRule type="containsBlanks" dxfId="31" priority="31">
      <formula>LEN(TRIM(G98))=0</formula>
    </cfRule>
  </conditionalFormatting>
  <conditionalFormatting sqref="G135:G136 G141:G149">
    <cfRule type="containsBlanks" dxfId="30" priority="30">
      <formula>LEN(TRIM(G135))=0</formula>
    </cfRule>
  </conditionalFormatting>
  <conditionalFormatting sqref="G171:G172 G177:G185">
    <cfRule type="containsBlanks" dxfId="29" priority="29">
      <formula>LEN(TRIM(G171))=0</formula>
    </cfRule>
  </conditionalFormatting>
  <conditionalFormatting sqref="G206:G207 G212:G220">
    <cfRule type="containsBlanks" dxfId="28" priority="28">
      <formula>LEN(TRIM(G206))=0</formula>
    </cfRule>
  </conditionalFormatting>
  <conditionalFormatting sqref="G242:G243 G248:G256">
    <cfRule type="containsBlanks" dxfId="27" priority="27">
      <formula>LEN(TRIM(G242))=0</formula>
    </cfRule>
  </conditionalFormatting>
  <conditionalFormatting sqref="G278:G279 G284:G292">
    <cfRule type="containsBlanks" dxfId="26" priority="26">
      <formula>LEN(TRIM(G278))=0</formula>
    </cfRule>
  </conditionalFormatting>
  <conditionalFormatting sqref="G44">
    <cfRule type="containsBlanks" dxfId="25" priority="25">
      <formula>LEN(TRIM(G44))=0</formula>
    </cfRule>
  </conditionalFormatting>
  <conditionalFormatting sqref="G75">
    <cfRule type="containsBlanks" dxfId="24" priority="24">
      <formula>LEN(TRIM(G75))=0</formula>
    </cfRule>
  </conditionalFormatting>
  <conditionalFormatting sqref="G106">
    <cfRule type="containsBlanks" dxfId="23" priority="23">
      <formula>LEN(TRIM(G106))=0</formula>
    </cfRule>
  </conditionalFormatting>
  <conditionalFormatting sqref="G137">
    <cfRule type="containsBlanks" dxfId="22" priority="22">
      <formula>LEN(TRIM(G137))=0</formula>
    </cfRule>
  </conditionalFormatting>
  <conditionalFormatting sqref="G173">
    <cfRule type="containsBlanks" dxfId="21" priority="21">
      <formula>LEN(TRIM(G173))=0</formula>
    </cfRule>
  </conditionalFormatting>
  <conditionalFormatting sqref="G208">
    <cfRule type="containsBlanks" dxfId="20" priority="20">
      <formula>LEN(TRIM(G208))=0</formula>
    </cfRule>
  </conditionalFormatting>
  <conditionalFormatting sqref="G244">
    <cfRule type="containsBlanks" dxfId="19" priority="19">
      <formula>LEN(TRIM(G244))=0</formula>
    </cfRule>
  </conditionalFormatting>
  <conditionalFormatting sqref="G280">
    <cfRule type="containsBlanks" dxfId="18" priority="18">
      <formula>LEN(TRIM(G280))=0</formula>
    </cfRule>
  </conditionalFormatting>
  <conditionalFormatting sqref="G45:G46">
    <cfRule type="containsBlanks" dxfId="17" priority="17">
      <formula>LEN(TRIM(G45))=0</formula>
    </cfRule>
  </conditionalFormatting>
  <conditionalFormatting sqref="G76:G77">
    <cfRule type="containsBlanks" dxfId="16" priority="16">
      <formula>LEN(TRIM(G76))=0</formula>
    </cfRule>
  </conditionalFormatting>
  <conditionalFormatting sqref="G107:G108">
    <cfRule type="containsBlanks" dxfId="15" priority="15">
      <formula>LEN(TRIM(G107))=0</formula>
    </cfRule>
  </conditionalFormatting>
  <conditionalFormatting sqref="G138:G139">
    <cfRule type="containsBlanks" dxfId="14" priority="14">
      <formula>LEN(TRIM(G138))=0</formula>
    </cfRule>
  </conditionalFormatting>
  <conditionalFormatting sqref="G174:G175">
    <cfRule type="containsBlanks" dxfId="13" priority="13">
      <formula>LEN(TRIM(G174))=0</formula>
    </cfRule>
  </conditionalFormatting>
  <conditionalFormatting sqref="G209:G210">
    <cfRule type="containsBlanks" dxfId="12" priority="12">
      <formula>LEN(TRIM(G209))=0</formula>
    </cfRule>
  </conditionalFormatting>
  <conditionalFormatting sqref="G245:G246">
    <cfRule type="containsBlanks" dxfId="11" priority="11">
      <formula>LEN(TRIM(G245))=0</formula>
    </cfRule>
  </conditionalFormatting>
  <conditionalFormatting sqref="G281:G282">
    <cfRule type="containsBlanks" dxfId="10" priority="10">
      <formula>LEN(TRIM(G281))=0</formula>
    </cfRule>
  </conditionalFormatting>
  <conditionalFormatting sqref="G15">
    <cfRule type="containsBlanks" dxfId="9" priority="9">
      <formula>LEN(TRIM(G15))=0</formula>
    </cfRule>
  </conditionalFormatting>
  <conditionalFormatting sqref="G47">
    <cfRule type="containsBlanks" dxfId="8" priority="8">
      <formula>LEN(TRIM(G47))=0</formula>
    </cfRule>
  </conditionalFormatting>
  <conditionalFormatting sqref="G78">
    <cfRule type="containsBlanks" dxfId="7" priority="7">
      <formula>LEN(TRIM(G78))=0</formula>
    </cfRule>
  </conditionalFormatting>
  <conditionalFormatting sqref="G109">
    <cfRule type="containsBlanks" dxfId="6" priority="6">
      <formula>LEN(TRIM(G109))=0</formula>
    </cfRule>
  </conditionalFormatting>
  <conditionalFormatting sqref="G140">
    <cfRule type="containsBlanks" dxfId="5" priority="5">
      <formula>LEN(TRIM(G140))=0</formula>
    </cfRule>
  </conditionalFormatting>
  <conditionalFormatting sqref="G176">
    <cfRule type="containsBlanks" dxfId="4" priority="4">
      <formula>LEN(TRIM(G176))=0</formula>
    </cfRule>
  </conditionalFormatting>
  <conditionalFormatting sqref="G211">
    <cfRule type="containsBlanks" dxfId="3" priority="3">
      <formula>LEN(TRIM(G211))=0</formula>
    </cfRule>
  </conditionalFormatting>
  <conditionalFormatting sqref="G247">
    <cfRule type="containsBlanks" dxfId="2" priority="2">
      <formula>LEN(TRIM(G247))=0</formula>
    </cfRule>
  </conditionalFormatting>
  <conditionalFormatting sqref="G283">
    <cfRule type="containsBlanks" dxfId="1" priority="1">
      <formula>LEN(TRIM(G283))=0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opLeftCell="A130" zoomScale="86" zoomScaleNormal="86" workbookViewId="0">
      <selection activeCell="I144" sqref="I144"/>
    </sheetView>
  </sheetViews>
  <sheetFormatPr baseColWidth="10" defaultColWidth="11.42578125" defaultRowHeight="15" x14ac:dyDescent="0.25"/>
  <cols>
    <col min="1" max="1" width="11.42578125" style="42"/>
    <col min="2" max="2" width="11.42578125" style="19"/>
    <col min="3" max="3" width="49.28515625" style="19" bestFit="1" customWidth="1"/>
    <col min="4" max="4" width="28.28515625" style="19" bestFit="1" customWidth="1"/>
    <col min="5" max="5" width="27.28515625" style="19" customWidth="1"/>
    <col min="6" max="6" width="11.42578125" style="19"/>
    <col min="7" max="7" width="17.5703125" style="19" customWidth="1"/>
    <col min="8" max="8" width="11.42578125" style="19"/>
    <col min="9" max="9" width="30.28515625" style="19" customWidth="1"/>
    <col min="10" max="10" width="11.42578125" style="19"/>
    <col min="11" max="11" width="17.42578125" style="19" customWidth="1"/>
    <col min="12" max="12" width="16.85546875" style="19" customWidth="1"/>
    <col min="13" max="16384" width="11.42578125" style="19"/>
  </cols>
  <sheetData>
    <row r="1" spans="1:9" x14ac:dyDescent="0.25">
      <c r="A1" s="16"/>
      <c r="B1" s="17"/>
      <c r="C1" s="18" t="s">
        <v>297</v>
      </c>
      <c r="D1" s="18"/>
      <c r="E1" s="18"/>
      <c r="F1" s="18"/>
      <c r="G1" s="17"/>
      <c r="H1" s="17"/>
      <c r="I1" s="17"/>
    </row>
    <row r="2" spans="1:9" x14ac:dyDescent="0.25">
      <c r="A2" s="16"/>
      <c r="B2" s="20" t="s">
        <v>298</v>
      </c>
      <c r="C2" s="21" t="s">
        <v>299</v>
      </c>
      <c r="D2" s="21"/>
      <c r="E2" s="21"/>
      <c r="F2" s="21"/>
      <c r="G2" s="17"/>
      <c r="H2" s="17"/>
      <c r="I2" s="17"/>
    </row>
    <row r="3" spans="1:9" x14ac:dyDescent="0.25">
      <c r="A3" s="16"/>
      <c r="B3" s="20" t="s">
        <v>300</v>
      </c>
      <c r="C3" s="18" t="s">
        <v>301</v>
      </c>
      <c r="D3" s="18"/>
      <c r="E3" s="18"/>
      <c r="F3" s="18"/>
      <c r="G3" s="17"/>
      <c r="H3" s="17"/>
      <c r="I3" s="17"/>
    </row>
    <row r="4" spans="1:9" x14ac:dyDescent="0.25">
      <c r="A4" s="16"/>
      <c r="B4" s="20"/>
      <c r="C4" s="18"/>
      <c r="D4" s="18"/>
      <c r="E4" s="18"/>
      <c r="F4" s="18"/>
      <c r="G4" s="17"/>
      <c r="H4" s="17"/>
      <c r="I4" s="17"/>
    </row>
    <row r="6" spans="1:9" ht="15.75" thickBot="1" x14ac:dyDescent="0.3">
      <c r="A6" s="16"/>
      <c r="B6" s="22" t="s">
        <v>270</v>
      </c>
      <c r="C6" s="17"/>
      <c r="D6" s="17"/>
      <c r="E6" s="17"/>
      <c r="F6" s="17"/>
      <c r="G6" s="17"/>
      <c r="H6" s="17"/>
      <c r="I6" s="17"/>
    </row>
    <row r="7" spans="1:9" ht="30" x14ac:dyDescent="0.25">
      <c r="A7" s="23" t="s">
        <v>302</v>
      </c>
      <c r="B7" s="24" t="s">
        <v>303</v>
      </c>
      <c r="C7" s="25" t="s">
        <v>304</v>
      </c>
      <c r="D7" s="26" t="s">
        <v>305</v>
      </c>
      <c r="E7" s="23" t="s">
        <v>306</v>
      </c>
      <c r="F7" s="23" t="s">
        <v>307</v>
      </c>
      <c r="G7" s="27" t="s">
        <v>308</v>
      </c>
      <c r="H7" s="25" t="s">
        <v>298</v>
      </c>
      <c r="I7" s="28" t="s">
        <v>309</v>
      </c>
    </row>
    <row r="8" spans="1:9" x14ac:dyDescent="0.25">
      <c r="A8" s="33">
        <v>1</v>
      </c>
      <c r="B8" s="29"/>
      <c r="C8" s="37" t="s">
        <v>273</v>
      </c>
      <c r="D8" s="30" t="s">
        <v>310</v>
      </c>
      <c r="E8" s="37" t="s">
        <v>253</v>
      </c>
      <c r="F8" s="29"/>
      <c r="G8" s="31">
        <v>6016</v>
      </c>
      <c r="H8" s="32" t="s">
        <v>48</v>
      </c>
      <c r="I8" s="29"/>
    </row>
    <row r="9" spans="1:9" x14ac:dyDescent="0.25">
      <c r="A9" s="33">
        <v>2</v>
      </c>
      <c r="B9" s="29"/>
      <c r="C9" s="37" t="s">
        <v>274</v>
      </c>
      <c r="D9" s="30" t="s">
        <v>310</v>
      </c>
      <c r="E9" s="37" t="s">
        <v>253</v>
      </c>
      <c r="F9" s="29"/>
      <c r="G9" s="31">
        <v>6016</v>
      </c>
      <c r="H9" s="32" t="s">
        <v>48</v>
      </c>
      <c r="I9" s="29"/>
    </row>
    <row r="10" spans="1:9" x14ac:dyDescent="0.25">
      <c r="A10" s="33">
        <v>3</v>
      </c>
      <c r="B10" s="29"/>
      <c r="C10" s="37" t="s">
        <v>271</v>
      </c>
      <c r="D10" s="30" t="s">
        <v>310</v>
      </c>
      <c r="E10" s="37" t="s">
        <v>253</v>
      </c>
      <c r="F10" s="29"/>
      <c r="G10" s="31">
        <v>6016</v>
      </c>
      <c r="H10" s="32" t="s">
        <v>48</v>
      </c>
      <c r="I10" s="29"/>
    </row>
    <row r="11" spans="1:9" x14ac:dyDescent="0.25">
      <c r="A11" s="33">
        <v>4</v>
      </c>
      <c r="B11" s="29"/>
      <c r="C11" s="37" t="s">
        <v>272</v>
      </c>
      <c r="D11" s="30" t="s">
        <v>310</v>
      </c>
      <c r="E11" s="37" t="s">
        <v>253</v>
      </c>
      <c r="F11" s="29"/>
      <c r="G11" s="31">
        <v>6550</v>
      </c>
      <c r="H11" s="32" t="s">
        <v>192</v>
      </c>
      <c r="I11" s="29"/>
    </row>
    <row r="12" spans="1:9" x14ac:dyDescent="0.25">
      <c r="A12" s="16"/>
      <c r="B12" s="17"/>
      <c r="C12" s="17"/>
      <c r="D12" s="17"/>
      <c r="E12" s="17"/>
      <c r="F12" s="17"/>
      <c r="G12" s="34"/>
      <c r="H12" s="17"/>
      <c r="I12" s="17"/>
    </row>
    <row r="13" spans="1:9" x14ac:dyDescent="0.25">
      <c r="A13" s="16"/>
      <c r="B13" s="17"/>
      <c r="C13" s="17"/>
      <c r="D13" s="17"/>
      <c r="E13" s="128" t="s">
        <v>311</v>
      </c>
      <c r="F13" s="128"/>
      <c r="G13" s="35">
        <f>SUM(G8:G11)</f>
        <v>24598</v>
      </c>
      <c r="H13" s="17"/>
      <c r="I13" s="17"/>
    </row>
    <row r="14" spans="1:9" x14ac:dyDescent="0.25">
      <c r="A14" s="16"/>
      <c r="B14" s="17"/>
      <c r="C14" s="17"/>
      <c r="D14" s="17"/>
      <c r="E14" s="36"/>
      <c r="F14" s="36"/>
      <c r="G14" s="34"/>
      <c r="H14" s="17"/>
      <c r="I14" s="17"/>
    </row>
    <row r="15" spans="1:9" ht="15.75" thickBot="1" x14ac:dyDescent="0.3">
      <c r="A15" s="16"/>
      <c r="B15" s="22" t="s">
        <v>290</v>
      </c>
      <c r="C15" s="17"/>
      <c r="D15" s="17"/>
      <c r="E15" s="17"/>
      <c r="F15" s="17"/>
      <c r="G15" s="17"/>
      <c r="H15" s="17"/>
      <c r="I15" s="17"/>
    </row>
    <row r="16" spans="1:9" ht="30" x14ac:dyDescent="0.25">
      <c r="A16" s="23" t="s">
        <v>302</v>
      </c>
      <c r="B16" s="24" t="s">
        <v>303</v>
      </c>
      <c r="C16" s="25" t="s">
        <v>304</v>
      </c>
      <c r="D16" s="26" t="s">
        <v>305</v>
      </c>
      <c r="E16" s="23" t="s">
        <v>306</v>
      </c>
      <c r="F16" s="23" t="s">
        <v>307</v>
      </c>
      <c r="G16" s="27" t="s">
        <v>308</v>
      </c>
      <c r="H16" s="25" t="s">
        <v>298</v>
      </c>
      <c r="I16" s="28" t="s">
        <v>309</v>
      </c>
    </row>
    <row r="17" spans="1:9" x14ac:dyDescent="0.25">
      <c r="A17" s="33">
        <v>1</v>
      </c>
      <c r="B17" s="29"/>
      <c r="C17" s="10" t="s">
        <v>291</v>
      </c>
      <c r="D17" s="30" t="s">
        <v>310</v>
      </c>
      <c r="E17" s="30" t="s">
        <v>253</v>
      </c>
      <c r="F17" s="29"/>
      <c r="G17" s="31">
        <v>5734</v>
      </c>
      <c r="H17" s="32" t="s">
        <v>48</v>
      </c>
      <c r="I17" s="29"/>
    </row>
    <row r="18" spans="1:9" x14ac:dyDescent="0.25">
      <c r="A18" s="33">
        <v>2</v>
      </c>
      <c r="B18" s="29"/>
      <c r="C18" s="37" t="s">
        <v>292</v>
      </c>
      <c r="D18" s="30" t="s">
        <v>310</v>
      </c>
      <c r="E18" s="30" t="s">
        <v>253</v>
      </c>
      <c r="F18" s="29"/>
      <c r="G18" s="31">
        <v>3948</v>
      </c>
      <c r="H18" s="32" t="s">
        <v>48</v>
      </c>
      <c r="I18" s="29"/>
    </row>
    <row r="19" spans="1:9" x14ac:dyDescent="0.25">
      <c r="A19" s="33"/>
      <c r="B19" s="29"/>
      <c r="C19" s="37" t="s">
        <v>293</v>
      </c>
      <c r="D19" s="30" t="s">
        <v>310</v>
      </c>
      <c r="E19" s="30" t="s">
        <v>253</v>
      </c>
      <c r="F19" s="29"/>
      <c r="G19" s="31">
        <v>6250</v>
      </c>
      <c r="H19" s="32" t="s">
        <v>203</v>
      </c>
      <c r="I19" s="29"/>
    </row>
    <row r="20" spans="1:9" x14ac:dyDescent="0.25">
      <c r="A20" s="16"/>
      <c r="B20" s="17"/>
      <c r="C20" s="17"/>
      <c r="D20" s="38"/>
      <c r="E20" s="38"/>
      <c r="F20" s="17"/>
      <c r="G20" s="39"/>
      <c r="H20" s="38"/>
      <c r="I20" s="17"/>
    </row>
    <row r="21" spans="1:9" x14ac:dyDescent="0.25">
      <c r="A21" s="16"/>
      <c r="B21" s="17"/>
      <c r="C21" s="17"/>
      <c r="D21" s="17"/>
      <c r="E21" s="128" t="s">
        <v>311</v>
      </c>
      <c r="F21" s="128"/>
      <c r="G21" s="35">
        <f>SUM(G17:G19)</f>
        <v>15932</v>
      </c>
      <c r="H21" s="17"/>
      <c r="I21" s="17"/>
    </row>
    <row r="22" spans="1:9" x14ac:dyDescent="0.25">
      <c r="A22" s="16"/>
      <c r="B22" s="17"/>
      <c r="C22" s="17"/>
      <c r="D22" s="17"/>
      <c r="E22" s="17"/>
      <c r="F22" s="17"/>
      <c r="G22" s="34"/>
      <c r="H22" s="17"/>
      <c r="I22" s="17"/>
    </row>
    <row r="23" spans="1:9" x14ac:dyDescent="0.25">
      <c r="A23" s="16"/>
      <c r="B23" s="17"/>
      <c r="C23" s="17"/>
      <c r="D23" s="17"/>
      <c r="E23" s="17"/>
      <c r="F23" s="17"/>
      <c r="G23" s="34"/>
      <c r="H23" s="17"/>
      <c r="I23" s="17"/>
    </row>
    <row r="24" spans="1:9" ht="15.75" thickBot="1" x14ac:dyDescent="0.3">
      <c r="A24" s="16"/>
      <c r="B24" s="22" t="s">
        <v>282</v>
      </c>
      <c r="C24" s="17"/>
      <c r="D24" s="17"/>
      <c r="E24" s="17"/>
      <c r="F24" s="17"/>
      <c r="G24" s="17"/>
      <c r="H24" s="17"/>
      <c r="I24" s="17"/>
    </row>
    <row r="25" spans="1:9" ht="30" x14ac:dyDescent="0.25">
      <c r="A25" s="23" t="s">
        <v>302</v>
      </c>
      <c r="B25" s="24" t="s">
        <v>303</v>
      </c>
      <c r="C25" s="25" t="s">
        <v>304</v>
      </c>
      <c r="D25" s="26" t="s">
        <v>305</v>
      </c>
      <c r="E25" s="23" t="s">
        <v>306</v>
      </c>
      <c r="F25" s="23" t="s">
        <v>307</v>
      </c>
      <c r="G25" s="27" t="s">
        <v>308</v>
      </c>
      <c r="H25" s="25" t="s">
        <v>298</v>
      </c>
      <c r="I25" s="28" t="s">
        <v>309</v>
      </c>
    </row>
    <row r="26" spans="1:9" x14ac:dyDescent="0.25">
      <c r="A26" s="33">
        <v>1</v>
      </c>
      <c r="B26" s="29"/>
      <c r="C26" s="37" t="s">
        <v>285</v>
      </c>
      <c r="D26" s="30" t="s">
        <v>310</v>
      </c>
      <c r="E26" s="30" t="s">
        <v>253</v>
      </c>
      <c r="F26" s="29"/>
      <c r="G26" s="31">
        <v>4230</v>
      </c>
      <c r="H26" s="32" t="s">
        <v>20</v>
      </c>
      <c r="I26" s="29"/>
    </row>
    <row r="27" spans="1:9" x14ac:dyDescent="0.25">
      <c r="A27" s="33"/>
      <c r="B27" s="29"/>
      <c r="C27" s="37" t="s">
        <v>284</v>
      </c>
      <c r="D27" s="30" t="s">
        <v>310</v>
      </c>
      <c r="E27" s="30" t="s">
        <v>253</v>
      </c>
      <c r="F27" s="29"/>
      <c r="G27" s="31">
        <v>4230</v>
      </c>
      <c r="H27" s="32" t="s">
        <v>38</v>
      </c>
      <c r="I27" s="29"/>
    </row>
    <row r="28" spans="1:9" x14ac:dyDescent="0.25">
      <c r="A28" s="33"/>
      <c r="B28" s="29"/>
      <c r="C28" s="37" t="s">
        <v>283</v>
      </c>
      <c r="D28" s="30" t="s">
        <v>310</v>
      </c>
      <c r="E28" s="30" t="s">
        <v>253</v>
      </c>
      <c r="F28" s="29"/>
      <c r="G28" s="31">
        <v>6550</v>
      </c>
      <c r="H28" s="32" t="s">
        <v>105</v>
      </c>
      <c r="I28" s="29"/>
    </row>
    <row r="29" spans="1:9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x14ac:dyDescent="0.25">
      <c r="A30" s="16"/>
      <c r="B30" s="17"/>
      <c r="C30" s="17"/>
      <c r="D30" s="17"/>
      <c r="E30" s="128" t="s">
        <v>311</v>
      </c>
      <c r="F30" s="128"/>
      <c r="G30" s="35">
        <f>SUM(G26:G28)</f>
        <v>15010</v>
      </c>
      <c r="H30" s="17"/>
      <c r="I30" s="17"/>
    </row>
    <row r="31" spans="1:9" x14ac:dyDescent="0.25">
      <c r="A31" s="16"/>
      <c r="B31" s="17"/>
      <c r="C31" s="17"/>
      <c r="D31" s="17"/>
      <c r="E31" s="36"/>
      <c r="F31" s="36"/>
      <c r="G31" s="34"/>
      <c r="H31" s="17"/>
      <c r="I31" s="17"/>
    </row>
    <row r="32" spans="1:9" ht="15.75" thickBot="1" x14ac:dyDescent="0.3">
      <c r="A32" s="16"/>
      <c r="B32" s="22" t="s">
        <v>295</v>
      </c>
      <c r="C32" s="17"/>
      <c r="D32" s="17"/>
      <c r="E32" s="17"/>
      <c r="F32" s="17"/>
      <c r="G32" s="17"/>
      <c r="H32" s="17"/>
      <c r="I32" s="17"/>
    </row>
    <row r="33" spans="1:11" ht="30" x14ac:dyDescent="0.25">
      <c r="A33" s="23" t="s">
        <v>302</v>
      </c>
      <c r="B33" s="24" t="s">
        <v>303</v>
      </c>
      <c r="C33" s="25" t="s">
        <v>304</v>
      </c>
      <c r="D33" s="26" t="s">
        <v>305</v>
      </c>
      <c r="E33" s="23" t="s">
        <v>306</v>
      </c>
      <c r="F33" s="23" t="s">
        <v>307</v>
      </c>
      <c r="G33" s="27" t="s">
        <v>308</v>
      </c>
      <c r="H33" s="25" t="s">
        <v>298</v>
      </c>
      <c r="I33" s="28" t="s">
        <v>309</v>
      </c>
    </row>
    <row r="34" spans="1:11" x14ac:dyDescent="0.25">
      <c r="A34" s="33">
        <v>2</v>
      </c>
      <c r="B34" s="29"/>
      <c r="C34" s="37"/>
      <c r="D34" s="30"/>
      <c r="E34" s="30"/>
      <c r="F34" s="40"/>
      <c r="G34" s="31"/>
      <c r="H34" s="32"/>
      <c r="I34" s="41"/>
    </row>
    <row r="35" spans="1:11" x14ac:dyDescent="0.25">
      <c r="E35" s="43"/>
      <c r="F35" s="43"/>
      <c r="G35" s="34"/>
    </row>
    <row r="36" spans="1:11" x14ac:dyDescent="0.25">
      <c r="E36" s="127" t="s">
        <v>311</v>
      </c>
      <c r="F36" s="127"/>
      <c r="G36" s="35">
        <f>SUM(G34)</f>
        <v>0</v>
      </c>
    </row>
    <row r="37" spans="1:11" x14ac:dyDescent="0.25">
      <c r="A37" s="16"/>
      <c r="B37" s="17"/>
      <c r="C37" s="17"/>
      <c r="D37" s="17"/>
      <c r="E37" s="36"/>
      <c r="F37" s="36"/>
      <c r="G37" s="34"/>
      <c r="H37" s="17"/>
      <c r="I37" s="17"/>
    </row>
    <row r="38" spans="1:11" x14ac:dyDescent="0.25">
      <c r="E38" s="36"/>
      <c r="F38" s="36"/>
      <c r="G38" s="34"/>
      <c r="K38" s="44"/>
    </row>
    <row r="39" spans="1:11" x14ac:dyDescent="0.25">
      <c r="E39" s="36"/>
      <c r="F39" s="36"/>
      <c r="G39" s="34"/>
      <c r="K39" s="44"/>
    </row>
    <row r="40" spans="1:11" ht="15.75" thickBot="1" x14ac:dyDescent="0.3">
      <c r="B40" s="22" t="s">
        <v>312</v>
      </c>
    </row>
    <row r="41" spans="1:11" ht="30" x14ac:dyDescent="0.25">
      <c r="A41" s="23" t="s">
        <v>302</v>
      </c>
      <c r="B41" s="24" t="s">
        <v>303</v>
      </c>
      <c r="C41" s="25" t="s">
        <v>304</v>
      </c>
      <c r="D41" s="26" t="s">
        <v>305</v>
      </c>
      <c r="E41" s="23" t="s">
        <v>306</v>
      </c>
      <c r="F41" s="23" t="s">
        <v>307</v>
      </c>
      <c r="G41" s="27" t="s">
        <v>308</v>
      </c>
      <c r="H41" s="25" t="s">
        <v>298</v>
      </c>
      <c r="I41" s="28" t="s">
        <v>309</v>
      </c>
      <c r="K41" s="44"/>
    </row>
    <row r="42" spans="1:11" x14ac:dyDescent="0.25">
      <c r="A42" s="33">
        <v>1</v>
      </c>
      <c r="B42" s="29"/>
      <c r="C42" s="37" t="s">
        <v>259</v>
      </c>
      <c r="D42" s="30" t="s">
        <v>310</v>
      </c>
      <c r="E42" s="30" t="s">
        <v>258</v>
      </c>
      <c r="F42" s="29"/>
      <c r="G42" s="31">
        <v>3880</v>
      </c>
      <c r="H42" s="32" t="s">
        <v>20</v>
      </c>
      <c r="I42" s="29"/>
    </row>
    <row r="43" spans="1:11" x14ac:dyDescent="0.25">
      <c r="A43" s="33">
        <v>2</v>
      </c>
      <c r="B43" s="29"/>
      <c r="C43" s="37" t="s">
        <v>261</v>
      </c>
      <c r="D43" s="30" t="s">
        <v>310</v>
      </c>
      <c r="E43" s="30" t="s">
        <v>253</v>
      </c>
      <c r="F43" s="29"/>
      <c r="G43" s="31">
        <v>1900</v>
      </c>
      <c r="H43" s="32" t="s">
        <v>48</v>
      </c>
      <c r="I43" s="29"/>
    </row>
    <row r="44" spans="1:11" x14ac:dyDescent="0.25">
      <c r="A44" s="33">
        <v>3</v>
      </c>
      <c r="B44" s="29"/>
      <c r="C44" s="37" t="s">
        <v>261</v>
      </c>
      <c r="D44" s="30" t="s">
        <v>310</v>
      </c>
      <c r="E44" s="30" t="s">
        <v>253</v>
      </c>
      <c r="F44" s="29"/>
      <c r="G44" s="31">
        <v>1900</v>
      </c>
      <c r="H44" s="32" t="s">
        <v>48</v>
      </c>
      <c r="I44" s="29"/>
    </row>
    <row r="45" spans="1:11" x14ac:dyDescent="0.25">
      <c r="A45" s="33">
        <v>4</v>
      </c>
      <c r="B45" s="29"/>
      <c r="C45" s="37" t="s">
        <v>262</v>
      </c>
      <c r="D45" s="30" t="s">
        <v>310</v>
      </c>
      <c r="E45" s="30" t="s">
        <v>253</v>
      </c>
      <c r="F45" s="29"/>
      <c r="G45" s="31">
        <v>776</v>
      </c>
      <c r="H45" s="32" t="s">
        <v>48</v>
      </c>
      <c r="I45" s="29"/>
    </row>
    <row r="46" spans="1:11" x14ac:dyDescent="0.25">
      <c r="A46" s="33">
        <v>5</v>
      </c>
      <c r="B46" s="29"/>
      <c r="C46" s="37" t="s">
        <v>260</v>
      </c>
      <c r="D46" s="30" t="s">
        <v>310</v>
      </c>
      <c r="E46" s="30" t="s">
        <v>253</v>
      </c>
      <c r="F46" s="29"/>
      <c r="G46" s="31">
        <v>3880</v>
      </c>
      <c r="H46" s="32" t="s">
        <v>101</v>
      </c>
      <c r="I46" s="29"/>
    </row>
    <row r="47" spans="1:11" x14ac:dyDescent="0.25">
      <c r="A47" s="33">
        <v>6</v>
      </c>
      <c r="B47" s="29"/>
      <c r="C47" s="37" t="s">
        <v>263</v>
      </c>
      <c r="D47" s="30" t="s">
        <v>310</v>
      </c>
      <c r="E47" s="30" t="s">
        <v>253</v>
      </c>
      <c r="F47" s="29"/>
      <c r="G47" s="31">
        <v>3880</v>
      </c>
      <c r="H47" s="32" t="s">
        <v>127</v>
      </c>
      <c r="I47" s="29"/>
    </row>
    <row r="48" spans="1:11" x14ac:dyDescent="0.25">
      <c r="A48" s="33">
        <v>7</v>
      </c>
      <c r="B48" s="29"/>
      <c r="C48" s="37" t="s">
        <v>264</v>
      </c>
      <c r="D48" s="30" t="s">
        <v>310</v>
      </c>
      <c r="E48" s="30" t="s">
        <v>253</v>
      </c>
      <c r="F48" s="29"/>
      <c r="G48" s="31">
        <v>5800</v>
      </c>
      <c r="H48" s="32" t="s">
        <v>132</v>
      </c>
      <c r="I48" s="45"/>
    </row>
    <row r="49" spans="1:11" x14ac:dyDescent="0.25">
      <c r="A49" s="33">
        <v>8</v>
      </c>
      <c r="B49" s="29"/>
      <c r="C49" s="37" t="s">
        <v>266</v>
      </c>
      <c r="D49" s="30" t="s">
        <v>310</v>
      </c>
      <c r="E49" s="30" t="s">
        <v>253</v>
      </c>
      <c r="F49" s="29"/>
      <c r="G49" s="31">
        <v>3880</v>
      </c>
      <c r="H49" s="32" t="s">
        <v>143</v>
      </c>
      <c r="I49" s="45"/>
    </row>
    <row r="50" spans="1:11" x14ac:dyDescent="0.25">
      <c r="A50" s="33"/>
      <c r="B50" s="29"/>
      <c r="C50" s="37" t="s">
        <v>264</v>
      </c>
      <c r="D50" s="30" t="s">
        <v>310</v>
      </c>
      <c r="E50" s="30" t="s">
        <v>253</v>
      </c>
      <c r="F50" s="29"/>
      <c r="G50" s="31">
        <v>1162</v>
      </c>
      <c r="H50" s="32" t="s">
        <v>163</v>
      </c>
      <c r="I50" s="45"/>
    </row>
    <row r="51" spans="1:11" x14ac:dyDescent="0.25">
      <c r="A51" s="33"/>
      <c r="B51" s="29"/>
      <c r="C51" s="37" t="s">
        <v>269</v>
      </c>
      <c r="D51" s="30" t="s">
        <v>310</v>
      </c>
      <c r="E51" s="30" t="s">
        <v>253</v>
      </c>
      <c r="F51" s="29"/>
      <c r="G51" s="31">
        <v>4030</v>
      </c>
      <c r="H51" s="32" t="s">
        <v>163</v>
      </c>
      <c r="I51" s="45"/>
    </row>
    <row r="52" spans="1:11" x14ac:dyDescent="0.25">
      <c r="A52" s="16"/>
      <c r="B52" s="17"/>
      <c r="C52" s="17"/>
      <c r="D52" s="38"/>
      <c r="E52" s="17"/>
      <c r="F52" s="17"/>
      <c r="G52" s="39"/>
      <c r="H52" s="46"/>
      <c r="I52" s="17"/>
      <c r="K52" s="44"/>
    </row>
    <row r="53" spans="1:11" x14ac:dyDescent="0.25">
      <c r="A53" s="16"/>
      <c r="B53" s="17"/>
      <c r="C53" s="17"/>
      <c r="D53" s="17"/>
      <c r="E53" s="128" t="s">
        <v>311</v>
      </c>
      <c r="F53" s="128"/>
      <c r="G53" s="35">
        <f>SUM(G42:G51)</f>
        <v>31088</v>
      </c>
      <c r="I53" s="47"/>
    </row>
    <row r="56" spans="1:11" ht="15.75" thickBot="1" x14ac:dyDescent="0.3">
      <c r="B56" s="22" t="s">
        <v>275</v>
      </c>
    </row>
    <row r="57" spans="1:11" ht="30" x14ac:dyDescent="0.25">
      <c r="A57" s="23" t="s">
        <v>302</v>
      </c>
      <c r="B57" s="24" t="s">
        <v>303</v>
      </c>
      <c r="C57" s="25" t="s">
        <v>304</v>
      </c>
      <c r="D57" s="26" t="s">
        <v>305</v>
      </c>
      <c r="E57" s="23" t="s">
        <v>306</v>
      </c>
      <c r="F57" s="23" t="s">
        <v>307</v>
      </c>
      <c r="G57" s="27" t="s">
        <v>308</v>
      </c>
      <c r="H57" s="25" t="s">
        <v>298</v>
      </c>
      <c r="I57" s="28" t="s">
        <v>309</v>
      </c>
      <c r="K57" s="44"/>
    </row>
    <row r="58" spans="1:11" x14ac:dyDescent="0.25">
      <c r="A58" s="33">
        <v>1</v>
      </c>
      <c r="B58" s="48"/>
      <c r="C58" s="37" t="s">
        <v>276</v>
      </c>
      <c r="D58" s="30" t="s">
        <v>310</v>
      </c>
      <c r="E58" s="37" t="s">
        <v>258</v>
      </c>
      <c r="F58" s="49"/>
      <c r="G58" s="31">
        <v>731.25</v>
      </c>
      <c r="H58" s="32" t="s">
        <v>163</v>
      </c>
      <c r="I58" s="48"/>
      <c r="K58" s="44"/>
    </row>
    <row r="59" spans="1:11" x14ac:dyDescent="0.25">
      <c r="A59" s="33">
        <v>2</v>
      </c>
      <c r="B59" s="29"/>
      <c r="C59" s="37" t="s">
        <v>276</v>
      </c>
      <c r="D59" s="30" t="s">
        <v>310</v>
      </c>
      <c r="E59" s="37" t="s">
        <v>258</v>
      </c>
      <c r="F59" s="29"/>
      <c r="G59" s="31">
        <v>4143.75</v>
      </c>
      <c r="H59" s="32" t="s">
        <v>163</v>
      </c>
      <c r="I59" s="29"/>
    </row>
    <row r="61" spans="1:11" x14ac:dyDescent="0.25">
      <c r="E61" s="128" t="s">
        <v>311</v>
      </c>
      <c r="F61" s="128"/>
      <c r="G61" s="35">
        <f>SUM(G58:G59)</f>
        <v>4875</v>
      </c>
    </row>
    <row r="62" spans="1:11" x14ac:dyDescent="0.25">
      <c r="E62" s="36"/>
      <c r="F62" s="36"/>
      <c r="G62" s="17"/>
    </row>
    <row r="63" spans="1:11" ht="15.75" thickBot="1" x14ac:dyDescent="0.3">
      <c r="B63" s="22" t="s">
        <v>252</v>
      </c>
    </row>
    <row r="64" spans="1:11" ht="30" x14ac:dyDescent="0.25">
      <c r="A64" s="23" t="s">
        <v>302</v>
      </c>
      <c r="B64" s="24" t="s">
        <v>303</v>
      </c>
      <c r="C64" s="25" t="s">
        <v>304</v>
      </c>
      <c r="D64" s="26" t="s">
        <v>305</v>
      </c>
      <c r="E64" s="23" t="s">
        <v>306</v>
      </c>
      <c r="F64" s="23" t="s">
        <v>307</v>
      </c>
      <c r="G64" s="27" t="s">
        <v>308</v>
      </c>
      <c r="H64" s="25" t="s">
        <v>298</v>
      </c>
      <c r="I64" s="28" t="s">
        <v>309</v>
      </c>
      <c r="K64" s="44"/>
    </row>
    <row r="65" spans="1:11" x14ac:dyDescent="0.25">
      <c r="A65" s="33">
        <v>1</v>
      </c>
      <c r="B65" s="48"/>
      <c r="C65" s="37" t="s">
        <v>255</v>
      </c>
      <c r="D65" s="30" t="s">
        <v>310</v>
      </c>
      <c r="E65" s="37" t="s">
        <v>253</v>
      </c>
      <c r="F65" s="49"/>
      <c r="G65" s="31">
        <v>3948</v>
      </c>
      <c r="H65" s="32" t="s">
        <v>38</v>
      </c>
      <c r="I65" s="48"/>
      <c r="K65" s="44"/>
    </row>
    <row r="66" spans="1:11" x14ac:dyDescent="0.25">
      <c r="A66" s="33">
        <v>2</v>
      </c>
      <c r="B66" s="48"/>
      <c r="C66" s="37" t="s">
        <v>254</v>
      </c>
      <c r="D66" s="30" t="s">
        <v>310</v>
      </c>
      <c r="E66" s="37" t="s">
        <v>253</v>
      </c>
      <c r="F66" s="29"/>
      <c r="G66" s="31">
        <v>4200</v>
      </c>
      <c r="H66" s="32" t="s">
        <v>96</v>
      </c>
      <c r="I66" s="29"/>
    </row>
    <row r="67" spans="1:11" x14ac:dyDescent="0.25">
      <c r="A67" s="33">
        <v>4</v>
      </c>
      <c r="B67" s="48"/>
      <c r="C67" s="37" t="s">
        <v>256</v>
      </c>
      <c r="D67" s="30" t="s">
        <v>310</v>
      </c>
      <c r="E67" s="37" t="s">
        <v>253</v>
      </c>
      <c r="F67" s="29"/>
      <c r="G67" s="31">
        <v>4350</v>
      </c>
      <c r="H67" s="32" t="s">
        <v>220</v>
      </c>
      <c r="I67" s="29"/>
    </row>
    <row r="69" spans="1:11" x14ac:dyDescent="0.25">
      <c r="E69" s="128" t="s">
        <v>311</v>
      </c>
      <c r="F69" s="128"/>
      <c r="G69" s="35">
        <f>SUM(G65:G67)</f>
        <v>12498</v>
      </c>
    </row>
    <row r="70" spans="1:11" x14ac:dyDescent="0.25">
      <c r="E70" s="36"/>
      <c r="F70" s="36"/>
      <c r="G70" s="17"/>
    </row>
    <row r="71" spans="1:11" ht="15.75" thickBot="1" x14ac:dyDescent="0.3">
      <c r="A71" s="16"/>
      <c r="B71" s="22" t="s">
        <v>313</v>
      </c>
      <c r="C71" s="17"/>
      <c r="D71" s="17"/>
      <c r="E71" s="17"/>
      <c r="F71" s="17"/>
      <c r="G71" s="17"/>
      <c r="H71" s="17"/>
      <c r="I71" s="17"/>
    </row>
    <row r="72" spans="1:11" ht="30" x14ac:dyDescent="0.25">
      <c r="A72" s="23" t="s">
        <v>302</v>
      </c>
      <c r="B72" s="24" t="s">
        <v>303</v>
      </c>
      <c r="C72" s="25" t="s">
        <v>304</v>
      </c>
      <c r="D72" s="26" t="s">
        <v>305</v>
      </c>
      <c r="E72" s="23" t="s">
        <v>306</v>
      </c>
      <c r="F72" s="23" t="s">
        <v>307</v>
      </c>
      <c r="G72" s="27" t="s">
        <v>308</v>
      </c>
      <c r="H72" s="25" t="s">
        <v>298</v>
      </c>
      <c r="I72" s="28" t="s">
        <v>309</v>
      </c>
    </row>
    <row r="73" spans="1:11" x14ac:dyDescent="0.25">
      <c r="A73" s="33">
        <v>1</v>
      </c>
      <c r="B73" s="29"/>
      <c r="C73" s="37" t="s">
        <v>278</v>
      </c>
      <c r="D73" s="30" t="s">
        <v>310</v>
      </c>
      <c r="E73" s="37" t="s">
        <v>253</v>
      </c>
      <c r="F73" s="40"/>
      <c r="G73" s="31">
        <v>3647.2</v>
      </c>
      <c r="H73" s="32" t="s">
        <v>89</v>
      </c>
      <c r="I73" s="41"/>
    </row>
    <row r="74" spans="1:11" x14ac:dyDescent="0.25">
      <c r="A74" s="33">
        <v>2</v>
      </c>
      <c r="B74" s="29"/>
      <c r="C74" s="37" t="s">
        <v>280</v>
      </c>
      <c r="D74" s="30" t="s">
        <v>310</v>
      </c>
      <c r="E74" s="10" t="s">
        <v>279</v>
      </c>
      <c r="F74" s="40"/>
      <c r="G74" s="31">
        <v>4418</v>
      </c>
      <c r="H74" s="9" t="s">
        <v>183</v>
      </c>
      <c r="I74" s="41"/>
    </row>
    <row r="75" spans="1:11" x14ac:dyDescent="0.25">
      <c r="A75" s="33">
        <v>3</v>
      </c>
      <c r="B75" s="29"/>
      <c r="C75" s="37" t="s">
        <v>281</v>
      </c>
      <c r="D75" s="30" t="s">
        <v>310</v>
      </c>
      <c r="E75" s="37" t="s">
        <v>253</v>
      </c>
      <c r="F75" s="40"/>
      <c r="G75" s="31">
        <v>3880</v>
      </c>
      <c r="H75" s="32" t="s">
        <v>192</v>
      </c>
      <c r="I75" s="41"/>
    </row>
    <row r="76" spans="1:11" x14ac:dyDescent="0.25">
      <c r="A76" s="16"/>
      <c r="B76" s="17"/>
      <c r="C76" s="17"/>
      <c r="D76" s="17"/>
      <c r="E76" s="17"/>
      <c r="F76" s="17"/>
      <c r="G76" s="39"/>
      <c r="H76" s="46"/>
      <c r="I76" s="17"/>
    </row>
    <row r="77" spans="1:11" x14ac:dyDescent="0.25">
      <c r="A77" s="16"/>
      <c r="B77" s="17"/>
      <c r="C77" s="17"/>
      <c r="D77" s="17"/>
      <c r="E77" s="127" t="s">
        <v>311</v>
      </c>
      <c r="F77" s="127"/>
      <c r="G77" s="35">
        <f>SUM(G73:G75)</f>
        <v>11945.2</v>
      </c>
      <c r="I77" s="47"/>
    </row>
    <row r="78" spans="1:11" x14ac:dyDescent="0.25">
      <c r="E78" s="43"/>
      <c r="F78" s="43"/>
      <c r="G78" s="34"/>
    </row>
    <row r="79" spans="1:11" x14ac:dyDescent="0.25">
      <c r="E79" s="43"/>
      <c r="F79" s="43"/>
      <c r="G79" s="34"/>
    </row>
    <row r="80" spans="1:11" x14ac:dyDescent="0.25">
      <c r="E80" s="43"/>
      <c r="F80" s="43"/>
      <c r="G80" s="34"/>
    </row>
    <row r="81" spans="1:9" ht="15.75" thickBot="1" x14ac:dyDescent="0.3">
      <c r="A81" s="16"/>
      <c r="B81" s="22" t="s">
        <v>314</v>
      </c>
      <c r="C81" s="17"/>
      <c r="D81" s="17"/>
      <c r="E81" s="17"/>
      <c r="F81" s="17"/>
      <c r="G81" s="17"/>
      <c r="H81" s="17"/>
      <c r="I81" s="17"/>
    </row>
    <row r="82" spans="1:9" ht="30" x14ac:dyDescent="0.25">
      <c r="A82" s="23" t="s">
        <v>302</v>
      </c>
      <c r="B82" s="24" t="s">
        <v>303</v>
      </c>
      <c r="C82" s="25" t="s">
        <v>304</v>
      </c>
      <c r="D82" s="26" t="s">
        <v>305</v>
      </c>
      <c r="E82" s="23" t="s">
        <v>306</v>
      </c>
      <c r="F82" s="23" t="s">
        <v>307</v>
      </c>
      <c r="G82" s="27" t="s">
        <v>308</v>
      </c>
      <c r="H82" s="25" t="s">
        <v>298</v>
      </c>
      <c r="I82" s="28" t="s">
        <v>309</v>
      </c>
    </row>
    <row r="83" spans="1:9" x14ac:dyDescent="0.25">
      <c r="A83" s="33">
        <v>1</v>
      </c>
      <c r="B83" s="29"/>
      <c r="C83" s="37"/>
      <c r="D83" s="30" t="s">
        <v>310</v>
      </c>
      <c r="E83" s="37"/>
      <c r="F83" s="40"/>
      <c r="G83" s="31"/>
      <c r="H83" s="32"/>
      <c r="I83" s="41"/>
    </row>
    <row r="84" spans="1:9" x14ac:dyDescent="0.25">
      <c r="E84" s="43"/>
      <c r="F84" s="43"/>
      <c r="G84" s="34"/>
    </row>
    <row r="85" spans="1:9" x14ac:dyDescent="0.25">
      <c r="E85" s="127" t="s">
        <v>311</v>
      </c>
      <c r="F85" s="127"/>
      <c r="G85" s="35">
        <f>SUM(G83:G83)</f>
        <v>0</v>
      </c>
    </row>
    <row r="86" spans="1:9" x14ac:dyDescent="0.25">
      <c r="E86" s="43"/>
      <c r="F86" s="43"/>
    </row>
    <row r="87" spans="1:9" x14ac:dyDescent="0.25">
      <c r="E87" s="43"/>
      <c r="F87" s="43"/>
    </row>
    <row r="88" spans="1:9" ht="15.75" thickBot="1" x14ac:dyDescent="0.3">
      <c r="B88" s="22" t="s">
        <v>286</v>
      </c>
      <c r="E88" s="43"/>
      <c r="F88" s="43"/>
    </row>
    <row r="89" spans="1:9" ht="30" x14ac:dyDescent="0.25">
      <c r="A89" s="23" t="s">
        <v>302</v>
      </c>
      <c r="B89" s="24" t="s">
        <v>303</v>
      </c>
      <c r="C89" s="25" t="s">
        <v>304</v>
      </c>
      <c r="D89" s="26" t="s">
        <v>305</v>
      </c>
      <c r="E89" s="23" t="s">
        <v>306</v>
      </c>
      <c r="F89" s="23" t="s">
        <v>307</v>
      </c>
      <c r="G89" s="27" t="s">
        <v>308</v>
      </c>
      <c r="H89" s="25" t="s">
        <v>298</v>
      </c>
      <c r="I89" s="28" t="s">
        <v>309</v>
      </c>
    </row>
    <row r="90" spans="1:9" x14ac:dyDescent="0.25">
      <c r="A90" s="33">
        <v>1</v>
      </c>
      <c r="B90" s="29"/>
      <c r="C90" s="37" t="s">
        <v>287</v>
      </c>
      <c r="D90" s="30" t="s">
        <v>310</v>
      </c>
      <c r="E90" s="30" t="s">
        <v>253</v>
      </c>
      <c r="F90" s="40"/>
      <c r="G90" s="31">
        <v>2500</v>
      </c>
      <c r="H90" s="32" t="s">
        <v>48</v>
      </c>
      <c r="I90" s="41"/>
    </row>
    <row r="91" spans="1:9" x14ac:dyDescent="0.25">
      <c r="A91" s="33"/>
      <c r="B91" s="29"/>
      <c r="C91" s="37" t="s">
        <v>288</v>
      </c>
      <c r="D91" s="30" t="s">
        <v>310</v>
      </c>
      <c r="E91" s="30" t="s">
        <v>253</v>
      </c>
      <c r="F91" s="40"/>
      <c r="G91" s="31">
        <v>4350</v>
      </c>
      <c r="H91" s="32" t="s">
        <v>105</v>
      </c>
      <c r="I91" s="41"/>
    </row>
    <row r="92" spans="1:9" x14ac:dyDescent="0.25">
      <c r="A92" s="33"/>
      <c r="B92" s="29"/>
      <c r="C92" s="37" t="s">
        <v>288</v>
      </c>
      <c r="D92" s="30" t="s">
        <v>310</v>
      </c>
      <c r="E92" s="107" t="s">
        <v>450</v>
      </c>
      <c r="F92" s="40"/>
      <c r="G92" s="31">
        <v>150</v>
      </c>
      <c r="H92" s="108" t="s">
        <v>105</v>
      </c>
      <c r="I92" s="41"/>
    </row>
    <row r="93" spans="1:9" x14ac:dyDescent="0.25">
      <c r="E93" s="43"/>
      <c r="F93" s="43"/>
      <c r="G93" s="34"/>
    </row>
    <row r="94" spans="1:9" x14ac:dyDescent="0.25">
      <c r="E94" s="127" t="s">
        <v>311</v>
      </c>
      <c r="F94" s="127"/>
      <c r="G94" s="35">
        <f>SUM(G90:G92)</f>
        <v>7000</v>
      </c>
    </row>
    <row r="95" spans="1:9" x14ac:dyDescent="0.25">
      <c r="E95" s="43"/>
      <c r="F95" s="43"/>
      <c r="G95" s="34"/>
    </row>
    <row r="96" spans="1:9" x14ac:dyDescent="0.25">
      <c r="E96" s="43"/>
      <c r="F96" s="43"/>
      <c r="G96" s="34"/>
    </row>
    <row r="97" spans="1:9" x14ac:dyDescent="0.25">
      <c r="E97" s="43"/>
      <c r="F97" s="43"/>
      <c r="G97" s="34"/>
    </row>
    <row r="98" spans="1:9" x14ac:dyDescent="0.25">
      <c r="E98" s="43"/>
      <c r="F98" s="43"/>
      <c r="G98" s="34"/>
    </row>
    <row r="99" spans="1:9" x14ac:dyDescent="0.25">
      <c r="E99" s="43"/>
      <c r="F99" s="43"/>
      <c r="G99" s="34"/>
    </row>
    <row r="100" spans="1:9" ht="15.75" thickBot="1" x14ac:dyDescent="0.3">
      <c r="A100" s="16"/>
      <c r="B100" s="22" t="s">
        <v>315</v>
      </c>
      <c r="C100" s="17"/>
      <c r="D100" s="17"/>
      <c r="E100" s="17"/>
      <c r="F100" s="17"/>
      <c r="G100" s="17"/>
      <c r="H100" s="17"/>
      <c r="I100" s="17"/>
    </row>
    <row r="101" spans="1:9" ht="30" x14ac:dyDescent="0.25">
      <c r="A101" s="23" t="s">
        <v>302</v>
      </c>
      <c r="B101" s="24" t="s">
        <v>303</v>
      </c>
      <c r="C101" s="25" t="s">
        <v>304</v>
      </c>
      <c r="D101" s="26" t="s">
        <v>305</v>
      </c>
      <c r="E101" s="23" t="s">
        <v>306</v>
      </c>
      <c r="F101" s="23" t="s">
        <v>307</v>
      </c>
      <c r="G101" s="27" t="s">
        <v>308</v>
      </c>
      <c r="H101" s="25" t="s">
        <v>298</v>
      </c>
      <c r="I101" s="28" t="s">
        <v>309</v>
      </c>
    </row>
    <row r="102" spans="1:9" x14ac:dyDescent="0.25">
      <c r="A102" s="33">
        <v>1</v>
      </c>
      <c r="B102" s="29"/>
      <c r="C102" s="37" t="s">
        <v>289</v>
      </c>
      <c r="D102" s="30" t="s">
        <v>310</v>
      </c>
      <c r="E102" s="37" t="s">
        <v>253</v>
      </c>
      <c r="F102" s="29"/>
      <c r="G102" s="31">
        <v>1318</v>
      </c>
      <c r="H102" s="32" t="s">
        <v>105</v>
      </c>
      <c r="I102" s="41"/>
    </row>
    <row r="103" spans="1:9" x14ac:dyDescent="0.25">
      <c r="E103" s="43"/>
      <c r="F103" s="43"/>
      <c r="G103" s="34"/>
    </row>
    <row r="104" spans="1:9" x14ac:dyDescent="0.25">
      <c r="E104" s="127" t="s">
        <v>311</v>
      </c>
      <c r="F104" s="127"/>
      <c r="G104" s="35">
        <f>SUM(G102)</f>
        <v>1318</v>
      </c>
    </row>
    <row r="105" spans="1:9" x14ac:dyDescent="0.25">
      <c r="E105" s="43"/>
      <c r="F105" s="43"/>
      <c r="G105" s="34"/>
    </row>
    <row r="106" spans="1:9" x14ac:dyDescent="0.25">
      <c r="E106" s="43"/>
      <c r="F106" s="43"/>
      <c r="G106" s="34"/>
    </row>
    <row r="107" spans="1:9" x14ac:dyDescent="0.25">
      <c r="E107" s="43"/>
      <c r="F107" s="43"/>
      <c r="G107" s="34"/>
    </row>
    <row r="108" spans="1:9" x14ac:dyDescent="0.25">
      <c r="E108" s="43"/>
      <c r="F108" s="43"/>
      <c r="G108" s="34"/>
    </row>
    <row r="109" spans="1:9" x14ac:dyDescent="0.25">
      <c r="G109" s="44"/>
    </row>
    <row r="111" spans="1:9" x14ac:dyDescent="0.25">
      <c r="G111" s="44"/>
    </row>
    <row r="114" spans="1:9" ht="15.75" thickBot="1" x14ac:dyDescent="0.3">
      <c r="A114" s="16"/>
      <c r="B114" s="22" t="s">
        <v>316</v>
      </c>
      <c r="C114" s="17"/>
      <c r="D114" s="17"/>
      <c r="E114" s="17"/>
      <c r="F114" s="17"/>
      <c r="G114" s="17"/>
      <c r="H114" s="17"/>
      <c r="I114" s="17"/>
    </row>
    <row r="115" spans="1:9" ht="30" x14ac:dyDescent="0.25">
      <c r="A115" s="23" t="s">
        <v>302</v>
      </c>
      <c r="B115" s="24" t="s">
        <v>303</v>
      </c>
      <c r="C115" s="25" t="s">
        <v>304</v>
      </c>
      <c r="D115" s="26" t="s">
        <v>305</v>
      </c>
      <c r="E115" s="23" t="s">
        <v>306</v>
      </c>
      <c r="F115" s="23" t="s">
        <v>307</v>
      </c>
      <c r="G115" s="27" t="s">
        <v>308</v>
      </c>
      <c r="H115" s="25" t="s">
        <v>298</v>
      </c>
      <c r="I115" s="28" t="s">
        <v>309</v>
      </c>
    </row>
    <row r="116" spans="1:9" x14ac:dyDescent="0.25">
      <c r="A116" s="33">
        <v>1</v>
      </c>
      <c r="B116" s="29"/>
      <c r="C116" s="41" t="s">
        <v>289</v>
      </c>
      <c r="D116" s="41" t="s">
        <v>371</v>
      </c>
      <c r="E116" s="41" t="s">
        <v>442</v>
      </c>
      <c r="F116" s="30"/>
      <c r="G116" s="31">
        <v>3000</v>
      </c>
      <c r="H116" s="32" t="s">
        <v>105</v>
      </c>
      <c r="I116" s="41"/>
    </row>
    <row r="117" spans="1:9" x14ac:dyDescent="0.25">
      <c r="A117" s="33">
        <v>2</v>
      </c>
      <c r="B117" s="29"/>
      <c r="C117" s="41" t="s">
        <v>296</v>
      </c>
      <c r="D117" s="41" t="s">
        <v>439</v>
      </c>
      <c r="E117" s="41" t="s">
        <v>442</v>
      </c>
      <c r="F117" s="30"/>
      <c r="G117" s="31">
        <v>2100</v>
      </c>
      <c r="H117" s="32" t="s">
        <v>153</v>
      </c>
      <c r="I117" s="41"/>
    </row>
    <row r="118" spans="1:9" x14ac:dyDescent="0.25">
      <c r="A118" s="33">
        <v>3</v>
      </c>
      <c r="B118" s="29"/>
      <c r="C118" s="41" t="s">
        <v>296</v>
      </c>
      <c r="D118" s="41" t="s">
        <v>439</v>
      </c>
      <c r="E118" s="41" t="s">
        <v>250</v>
      </c>
      <c r="F118" s="30"/>
      <c r="G118" s="31">
        <v>5625</v>
      </c>
      <c r="H118" s="32" t="s">
        <v>153</v>
      </c>
      <c r="I118" s="41"/>
    </row>
    <row r="119" spans="1:9" x14ac:dyDescent="0.25">
      <c r="A119" s="33">
        <v>4</v>
      </c>
      <c r="B119" s="29"/>
      <c r="C119" s="41" t="s">
        <v>447</v>
      </c>
      <c r="D119" s="41" t="s">
        <v>446</v>
      </c>
      <c r="E119" s="41" t="s">
        <v>442</v>
      </c>
      <c r="F119" s="30"/>
      <c r="G119" s="31">
        <v>2100</v>
      </c>
      <c r="H119" s="32" t="s">
        <v>220</v>
      </c>
      <c r="I119" s="41"/>
    </row>
    <row r="120" spans="1:9" x14ac:dyDescent="0.25">
      <c r="A120" s="33">
        <v>5</v>
      </c>
      <c r="B120" s="29"/>
      <c r="C120" s="41" t="s">
        <v>448</v>
      </c>
      <c r="D120" s="41" t="s">
        <v>439</v>
      </c>
      <c r="E120" s="41" t="s">
        <v>442</v>
      </c>
      <c r="F120" s="30"/>
      <c r="G120" s="31">
        <v>2100</v>
      </c>
      <c r="H120" s="32" t="s">
        <v>220</v>
      </c>
      <c r="I120" s="41"/>
    </row>
    <row r="121" spans="1:9" x14ac:dyDescent="0.25">
      <c r="A121" s="33">
        <v>6</v>
      </c>
      <c r="B121" s="29"/>
      <c r="C121" s="41" t="s">
        <v>448</v>
      </c>
      <c r="D121" s="41" t="s">
        <v>439</v>
      </c>
      <c r="E121" s="41" t="s">
        <v>306</v>
      </c>
      <c r="F121" s="30"/>
      <c r="G121" s="31">
        <v>5625</v>
      </c>
      <c r="H121" s="32" t="s">
        <v>220</v>
      </c>
      <c r="I121" s="41"/>
    </row>
    <row r="122" spans="1:9" x14ac:dyDescent="0.25">
      <c r="A122" s="33">
        <v>7</v>
      </c>
      <c r="B122" s="29"/>
      <c r="C122" s="41" t="s">
        <v>294</v>
      </c>
      <c r="D122" s="41" t="s">
        <v>443</v>
      </c>
      <c r="E122" s="41" t="s">
        <v>250</v>
      </c>
      <c r="F122" s="30"/>
      <c r="G122" s="31">
        <v>6037.5</v>
      </c>
      <c r="H122" s="32" t="s">
        <v>220</v>
      </c>
      <c r="I122" s="41"/>
    </row>
    <row r="123" spans="1:9" x14ac:dyDescent="0.25">
      <c r="A123" s="33">
        <v>8</v>
      </c>
      <c r="B123" s="29"/>
      <c r="C123" s="41" t="s">
        <v>445</v>
      </c>
      <c r="D123" s="41" t="s">
        <v>439</v>
      </c>
      <c r="E123" s="41" t="s">
        <v>442</v>
      </c>
      <c r="F123" s="30"/>
      <c r="G123" s="31">
        <v>2100</v>
      </c>
      <c r="H123" s="32" t="s">
        <v>220</v>
      </c>
      <c r="I123" s="41"/>
    </row>
    <row r="124" spans="1:9" x14ac:dyDescent="0.25">
      <c r="A124" s="33">
        <v>9</v>
      </c>
      <c r="B124" s="29"/>
      <c r="C124" s="41" t="s">
        <v>445</v>
      </c>
      <c r="D124" s="41" t="s">
        <v>439</v>
      </c>
      <c r="E124" s="41" t="s">
        <v>306</v>
      </c>
      <c r="F124" s="30"/>
      <c r="G124" s="31">
        <v>3937.5</v>
      </c>
      <c r="H124" s="32" t="s">
        <v>220</v>
      </c>
      <c r="I124" s="41"/>
    </row>
    <row r="125" spans="1:9" x14ac:dyDescent="0.25">
      <c r="E125" s="43"/>
      <c r="F125" s="43"/>
    </row>
    <row r="126" spans="1:9" x14ac:dyDescent="0.25">
      <c r="E126" s="127" t="s">
        <v>311</v>
      </c>
      <c r="F126" s="127"/>
      <c r="G126" s="35">
        <f>SUM(G116:G124)</f>
        <v>32625</v>
      </c>
      <c r="I126" s="103"/>
    </row>
    <row r="130" spans="1:9" x14ac:dyDescent="0.25">
      <c r="G130" s="44"/>
    </row>
    <row r="133" spans="1:9" ht="15.75" thickBot="1" x14ac:dyDescent="0.3">
      <c r="A133" s="16"/>
      <c r="B133" s="22" t="s">
        <v>440</v>
      </c>
      <c r="C133" s="17"/>
      <c r="D133" s="17"/>
      <c r="E133" s="17"/>
      <c r="F133" s="17"/>
      <c r="G133" s="17"/>
      <c r="H133" s="17"/>
      <c r="I133" s="17"/>
    </row>
    <row r="134" spans="1:9" ht="30" x14ac:dyDescent="0.25">
      <c r="A134" s="23" t="s">
        <v>302</v>
      </c>
      <c r="B134" s="24" t="s">
        <v>303</v>
      </c>
      <c r="C134" s="25" t="s">
        <v>304</v>
      </c>
      <c r="D134" s="26" t="s">
        <v>305</v>
      </c>
      <c r="E134" s="23" t="s">
        <v>306</v>
      </c>
      <c r="F134" s="23" t="s">
        <v>307</v>
      </c>
      <c r="G134" s="27" t="s">
        <v>308</v>
      </c>
      <c r="H134" s="25" t="s">
        <v>298</v>
      </c>
      <c r="I134" s="28" t="s">
        <v>444</v>
      </c>
    </row>
    <row r="135" spans="1:9" x14ac:dyDescent="0.25">
      <c r="A135" s="33">
        <v>1</v>
      </c>
      <c r="B135" s="29"/>
      <c r="C135" s="30" t="s">
        <v>259</v>
      </c>
      <c r="D135" s="30" t="s">
        <v>257</v>
      </c>
      <c r="E135" s="30" t="s">
        <v>440</v>
      </c>
      <c r="F135" s="40"/>
      <c r="G135" s="31">
        <v>9500</v>
      </c>
      <c r="H135" s="32" t="s">
        <v>143</v>
      </c>
      <c r="I135" s="31">
        <v>3800</v>
      </c>
    </row>
    <row r="136" spans="1:9" x14ac:dyDescent="0.25">
      <c r="A136" s="33">
        <v>2</v>
      </c>
      <c r="B136" s="29"/>
      <c r="C136" s="30" t="s">
        <v>268</v>
      </c>
      <c r="D136" s="30" t="s">
        <v>257</v>
      </c>
      <c r="E136" s="30" t="s">
        <v>440</v>
      </c>
      <c r="F136" s="40"/>
      <c r="G136" s="31">
        <v>9500</v>
      </c>
      <c r="H136" s="32" t="s">
        <v>203</v>
      </c>
      <c r="I136" s="31">
        <v>3800</v>
      </c>
    </row>
    <row r="137" spans="1:9" x14ac:dyDescent="0.25">
      <c r="A137" s="33">
        <v>3</v>
      </c>
      <c r="B137" s="29"/>
      <c r="C137" s="30" t="s">
        <v>261</v>
      </c>
      <c r="D137" s="30" t="s">
        <v>257</v>
      </c>
      <c r="E137" s="30" t="s">
        <v>440</v>
      </c>
      <c r="F137" s="40"/>
      <c r="G137" s="31">
        <v>3000</v>
      </c>
      <c r="H137" s="32" t="s">
        <v>203</v>
      </c>
      <c r="I137" s="31">
        <v>3800</v>
      </c>
    </row>
    <row r="138" spans="1:9" x14ac:dyDescent="0.25">
      <c r="A138" s="33">
        <v>4</v>
      </c>
      <c r="B138" s="29"/>
      <c r="C138" s="30" t="s">
        <v>261</v>
      </c>
      <c r="D138" s="30" t="s">
        <v>257</v>
      </c>
      <c r="E138" s="30" t="s">
        <v>440</v>
      </c>
      <c r="F138" s="40"/>
      <c r="G138" s="31">
        <v>6500</v>
      </c>
      <c r="H138" s="32" t="s">
        <v>203</v>
      </c>
      <c r="I138" s="31"/>
    </row>
    <row r="139" spans="1:9" x14ac:dyDescent="0.25">
      <c r="E139" s="43"/>
      <c r="F139" s="43"/>
    </row>
    <row r="140" spans="1:9" x14ac:dyDescent="0.25">
      <c r="E140" s="127" t="s">
        <v>311</v>
      </c>
      <c r="F140" s="127"/>
      <c r="G140" s="35">
        <f>SUM(G135:G138)</f>
        <v>28500</v>
      </c>
      <c r="I140" s="35">
        <f>SUM(I135:I138)</f>
        <v>11400</v>
      </c>
    </row>
    <row r="147" spans="1:9" ht="15.75" thickBot="1" x14ac:dyDescent="0.3">
      <c r="A147" s="16"/>
      <c r="B147" s="22" t="s">
        <v>441</v>
      </c>
      <c r="C147" s="17"/>
      <c r="D147" s="17"/>
      <c r="E147" s="17"/>
      <c r="F147" s="17"/>
      <c r="G147" s="17"/>
      <c r="H147" s="17"/>
      <c r="I147" s="17"/>
    </row>
    <row r="148" spans="1:9" ht="30" x14ac:dyDescent="0.25">
      <c r="A148" s="23" t="s">
        <v>302</v>
      </c>
      <c r="B148" s="24" t="s">
        <v>303</v>
      </c>
      <c r="C148" s="25" t="s">
        <v>304</v>
      </c>
      <c r="D148" s="26" t="s">
        <v>305</v>
      </c>
      <c r="E148" s="23" t="s">
        <v>306</v>
      </c>
      <c r="F148" s="23" t="s">
        <v>307</v>
      </c>
      <c r="G148" s="27" t="s">
        <v>308</v>
      </c>
      <c r="H148" s="25" t="s">
        <v>298</v>
      </c>
      <c r="I148" s="28" t="s">
        <v>309</v>
      </c>
    </row>
    <row r="149" spans="1:9" x14ac:dyDescent="0.25">
      <c r="A149" s="33">
        <v>1</v>
      </c>
      <c r="B149" s="29"/>
      <c r="C149" s="30" t="s">
        <v>268</v>
      </c>
      <c r="D149" s="30" t="s">
        <v>257</v>
      </c>
      <c r="E149" s="30" t="s">
        <v>265</v>
      </c>
      <c r="F149" s="40"/>
      <c r="G149" s="31">
        <v>1100</v>
      </c>
      <c r="H149" s="32" t="s">
        <v>132</v>
      </c>
      <c r="I149" s="41"/>
    </row>
    <row r="150" spans="1:9" x14ac:dyDescent="0.25">
      <c r="A150" s="33"/>
      <c r="B150" s="29"/>
      <c r="C150" s="30" t="s">
        <v>259</v>
      </c>
      <c r="D150" s="30" t="s">
        <v>257</v>
      </c>
      <c r="E150" s="30" t="s">
        <v>265</v>
      </c>
      <c r="F150" s="40"/>
      <c r="G150" s="31">
        <v>1100</v>
      </c>
      <c r="H150" s="9" t="s">
        <v>143</v>
      </c>
      <c r="I150" s="41"/>
    </row>
    <row r="151" spans="1:9" x14ac:dyDescent="0.25">
      <c r="A151" s="33">
        <v>2</v>
      </c>
      <c r="B151" s="29"/>
      <c r="C151" s="30" t="s">
        <v>261</v>
      </c>
      <c r="D151" s="30" t="s">
        <v>257</v>
      </c>
      <c r="E151" s="30" t="s">
        <v>265</v>
      </c>
      <c r="F151" s="40"/>
      <c r="G151" s="31">
        <v>1100</v>
      </c>
      <c r="H151" s="32" t="s">
        <v>183</v>
      </c>
      <c r="I151" s="41"/>
    </row>
    <row r="152" spans="1:9" x14ac:dyDescent="0.25">
      <c r="A152" s="33">
        <v>3</v>
      </c>
      <c r="B152" s="29"/>
      <c r="C152" s="30" t="s">
        <v>264</v>
      </c>
      <c r="D152" s="30" t="s">
        <v>257</v>
      </c>
      <c r="E152" s="30" t="s">
        <v>265</v>
      </c>
      <c r="F152" s="40"/>
      <c r="G152" s="31">
        <v>1100</v>
      </c>
      <c r="H152" s="32" t="s">
        <v>192</v>
      </c>
      <c r="I152" s="41"/>
    </row>
    <row r="153" spans="1:9" x14ac:dyDescent="0.25">
      <c r="E153" s="43"/>
      <c r="F153" s="43"/>
    </row>
    <row r="154" spans="1:9" x14ac:dyDescent="0.25">
      <c r="E154" s="127" t="s">
        <v>311</v>
      </c>
      <c r="F154" s="127"/>
      <c r="G154" s="35">
        <f>SUM(G149:G152)</f>
        <v>4400</v>
      </c>
    </row>
    <row r="157" spans="1:9" x14ac:dyDescent="0.25">
      <c r="G157" s="44"/>
    </row>
    <row r="164" spans="7:7" x14ac:dyDescent="0.25">
      <c r="G164" s="44">
        <f>+G154+G140+G126+G104+G94+G77+G69+G61+G53+G30+G21+G13</f>
        <v>189789.2</v>
      </c>
    </row>
    <row r="165" spans="7:7" x14ac:dyDescent="0.25">
      <c r="G165" s="44">
        <v>189789.2</v>
      </c>
    </row>
    <row r="166" spans="7:7" x14ac:dyDescent="0.25">
      <c r="G166" s="44">
        <f>G164-G165</f>
        <v>0</v>
      </c>
    </row>
    <row r="169" spans="7:7" x14ac:dyDescent="0.25">
      <c r="G169" s="44"/>
    </row>
    <row r="171" spans="7:7" x14ac:dyDescent="0.25">
      <c r="G171" s="44"/>
    </row>
  </sheetData>
  <mergeCells count="14">
    <mergeCell ref="E61:F61"/>
    <mergeCell ref="E13:F13"/>
    <mergeCell ref="E21:F21"/>
    <mergeCell ref="E30:F30"/>
    <mergeCell ref="E36:F36"/>
    <mergeCell ref="E53:F53"/>
    <mergeCell ref="E140:F140"/>
    <mergeCell ref="E154:F154"/>
    <mergeCell ref="E69:F69"/>
    <mergeCell ref="E77:F77"/>
    <mergeCell ref="E85:F85"/>
    <mergeCell ref="E94:F94"/>
    <mergeCell ref="E104:F104"/>
    <mergeCell ref="E126:F126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topLeftCell="F10" workbookViewId="0">
      <selection activeCell="R19" sqref="R19"/>
    </sheetView>
  </sheetViews>
  <sheetFormatPr baseColWidth="10" defaultRowHeight="12.75" x14ac:dyDescent="0.2"/>
  <cols>
    <col min="8" max="8" width="12.7109375" style="14" bestFit="1" customWidth="1"/>
    <col min="16" max="16" width="29.5703125" customWidth="1"/>
    <col min="19" max="19" width="44.85546875" customWidth="1"/>
  </cols>
  <sheetData>
    <row r="1" spans="1:19" s="7" customFormat="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5" t="s">
        <v>249</v>
      </c>
      <c r="R1" s="15" t="s">
        <v>250</v>
      </c>
      <c r="S1" s="15" t="s">
        <v>251</v>
      </c>
    </row>
    <row r="2" spans="1:19" s="7" customFormat="1" x14ac:dyDescent="0.2">
      <c r="A2" s="8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10" t="s">
        <v>21</v>
      </c>
      <c r="G2" s="11" t="s">
        <v>22</v>
      </c>
      <c r="H2" s="12">
        <v>3880</v>
      </c>
      <c r="I2" s="10" t="s">
        <v>18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O2" s="10" t="s">
        <v>19</v>
      </c>
      <c r="P2" s="10" t="s">
        <v>28</v>
      </c>
      <c r="Q2" s="10" t="s">
        <v>257</v>
      </c>
      <c r="R2" s="10" t="s">
        <v>258</v>
      </c>
      <c r="S2" s="10" t="s">
        <v>259</v>
      </c>
    </row>
    <row r="3" spans="1:19" s="7" customFormat="1" x14ac:dyDescent="0.2">
      <c r="A3" s="8" t="s">
        <v>29</v>
      </c>
      <c r="B3" s="9" t="s">
        <v>17</v>
      </c>
      <c r="C3" s="9" t="s">
        <v>18</v>
      </c>
      <c r="D3" s="9" t="s">
        <v>30</v>
      </c>
      <c r="E3" s="9" t="s">
        <v>20</v>
      </c>
      <c r="F3" s="10" t="s">
        <v>31</v>
      </c>
      <c r="G3" s="11" t="s">
        <v>22</v>
      </c>
      <c r="H3" s="12">
        <v>4230</v>
      </c>
      <c r="I3" s="10" t="s">
        <v>18</v>
      </c>
      <c r="J3" s="10" t="s">
        <v>32</v>
      </c>
      <c r="K3" s="10" t="s">
        <v>33</v>
      </c>
      <c r="L3" s="10" t="s">
        <v>34</v>
      </c>
      <c r="M3" s="10" t="s">
        <v>26</v>
      </c>
      <c r="N3" s="10" t="s">
        <v>27</v>
      </c>
      <c r="O3" s="10" t="s">
        <v>30</v>
      </c>
      <c r="P3" s="10" t="s">
        <v>35</v>
      </c>
      <c r="Q3" s="10" t="s">
        <v>282</v>
      </c>
      <c r="R3" s="10" t="s">
        <v>253</v>
      </c>
      <c r="S3" s="10" t="s">
        <v>285</v>
      </c>
    </row>
    <row r="4" spans="1:19" s="7" customFormat="1" x14ac:dyDescent="0.2">
      <c r="A4" s="8" t="s">
        <v>36</v>
      </c>
      <c r="B4" s="9" t="s">
        <v>17</v>
      </c>
      <c r="C4" s="9" t="s">
        <v>18</v>
      </c>
      <c r="D4" s="9" t="s">
        <v>37</v>
      </c>
      <c r="E4" s="9" t="s">
        <v>38</v>
      </c>
      <c r="F4" s="10" t="s">
        <v>39</v>
      </c>
      <c r="G4" s="11" t="s">
        <v>22</v>
      </c>
      <c r="H4" s="12">
        <v>3948</v>
      </c>
      <c r="I4" s="10" t="s">
        <v>18</v>
      </c>
      <c r="J4" s="10" t="s">
        <v>23</v>
      </c>
      <c r="K4" s="10" t="s">
        <v>24</v>
      </c>
      <c r="L4" s="10" t="s">
        <v>40</v>
      </c>
      <c r="M4" s="10" t="s">
        <v>26</v>
      </c>
      <c r="N4" s="10" t="s">
        <v>27</v>
      </c>
      <c r="O4" s="10" t="s">
        <v>37</v>
      </c>
      <c r="P4" s="10" t="s">
        <v>41</v>
      </c>
      <c r="Q4" s="10" t="s">
        <v>252</v>
      </c>
      <c r="R4" s="10" t="s">
        <v>253</v>
      </c>
      <c r="S4" s="10" t="s">
        <v>255</v>
      </c>
    </row>
    <row r="5" spans="1:19" s="7" customFormat="1" x14ac:dyDescent="0.2">
      <c r="A5" s="8" t="s">
        <v>42</v>
      </c>
      <c r="B5" s="9" t="s">
        <v>17</v>
      </c>
      <c r="C5" s="9" t="s">
        <v>18</v>
      </c>
      <c r="D5" s="9" t="s">
        <v>43</v>
      </c>
      <c r="E5" s="9" t="s">
        <v>38</v>
      </c>
      <c r="F5" s="10" t="s">
        <v>31</v>
      </c>
      <c r="G5" s="11" t="s">
        <v>22</v>
      </c>
      <c r="H5" s="12">
        <v>4230</v>
      </c>
      <c r="I5" s="10" t="s">
        <v>18</v>
      </c>
      <c r="J5" s="10" t="s">
        <v>23</v>
      </c>
      <c r="K5" s="10" t="s">
        <v>24</v>
      </c>
      <c r="L5" s="10" t="s">
        <v>44</v>
      </c>
      <c r="M5" s="10" t="s">
        <v>26</v>
      </c>
      <c r="N5" s="10" t="s">
        <v>27</v>
      </c>
      <c r="O5" s="10" t="s">
        <v>43</v>
      </c>
      <c r="P5" s="10" t="s">
        <v>45</v>
      </c>
      <c r="Q5" s="10" t="s">
        <v>282</v>
      </c>
      <c r="R5" s="10" t="s">
        <v>253</v>
      </c>
      <c r="S5" s="10" t="s">
        <v>284</v>
      </c>
    </row>
    <row r="6" spans="1:19" s="7" customFormat="1" x14ac:dyDescent="0.2">
      <c r="A6" s="8" t="s">
        <v>46</v>
      </c>
      <c r="B6" s="9" t="s">
        <v>17</v>
      </c>
      <c r="C6" s="9" t="s">
        <v>18</v>
      </c>
      <c r="D6" s="9" t="s">
        <v>47</v>
      </c>
      <c r="E6" s="9" t="s">
        <v>48</v>
      </c>
      <c r="F6" s="10" t="s">
        <v>49</v>
      </c>
      <c r="G6" s="11" t="s">
        <v>22</v>
      </c>
      <c r="H6" s="12">
        <v>6016</v>
      </c>
      <c r="I6" s="10" t="s">
        <v>18</v>
      </c>
      <c r="J6" s="10" t="s">
        <v>23</v>
      </c>
      <c r="K6" s="10" t="s">
        <v>24</v>
      </c>
      <c r="L6" s="10" t="s">
        <v>50</v>
      </c>
      <c r="M6" s="10" t="s">
        <v>26</v>
      </c>
      <c r="N6" s="10" t="s">
        <v>27</v>
      </c>
      <c r="O6" s="10" t="s">
        <v>47</v>
      </c>
      <c r="P6" s="10" t="s">
        <v>51</v>
      </c>
      <c r="Q6" s="10" t="s">
        <v>270</v>
      </c>
      <c r="R6" s="10" t="s">
        <v>253</v>
      </c>
      <c r="S6" s="10" t="s">
        <v>273</v>
      </c>
    </row>
    <row r="7" spans="1:19" s="7" customFormat="1" x14ac:dyDescent="0.2">
      <c r="A7" s="8" t="s">
        <v>52</v>
      </c>
      <c r="B7" s="9" t="s">
        <v>17</v>
      </c>
      <c r="C7" s="9" t="s">
        <v>18</v>
      </c>
      <c r="D7" s="9" t="s">
        <v>47</v>
      </c>
      <c r="E7" s="9" t="s">
        <v>48</v>
      </c>
      <c r="F7" s="10" t="s">
        <v>49</v>
      </c>
      <c r="G7" s="11" t="s">
        <v>22</v>
      </c>
      <c r="H7" s="12">
        <v>6016</v>
      </c>
      <c r="I7" s="10" t="s">
        <v>18</v>
      </c>
      <c r="J7" s="10" t="s">
        <v>23</v>
      </c>
      <c r="K7" s="10" t="s">
        <v>24</v>
      </c>
      <c r="L7" s="10" t="s">
        <v>53</v>
      </c>
      <c r="M7" s="10" t="s">
        <v>26</v>
      </c>
      <c r="N7" s="10" t="s">
        <v>27</v>
      </c>
      <c r="O7" s="10" t="s">
        <v>47</v>
      </c>
      <c r="P7" s="10" t="s">
        <v>54</v>
      </c>
      <c r="Q7" s="10" t="s">
        <v>270</v>
      </c>
      <c r="R7" s="10" t="s">
        <v>253</v>
      </c>
      <c r="S7" s="10" t="s">
        <v>274</v>
      </c>
    </row>
    <row r="8" spans="1:19" s="7" customFormat="1" x14ac:dyDescent="0.2">
      <c r="A8" s="8" t="s">
        <v>55</v>
      </c>
      <c r="B8" s="9" t="s">
        <v>17</v>
      </c>
      <c r="C8" s="9" t="s">
        <v>18</v>
      </c>
      <c r="D8" s="9" t="s">
        <v>56</v>
      </c>
      <c r="E8" s="9" t="s">
        <v>48</v>
      </c>
      <c r="F8" s="10" t="s">
        <v>49</v>
      </c>
      <c r="G8" s="11" t="s">
        <v>22</v>
      </c>
      <c r="H8" s="12">
        <v>6016</v>
      </c>
      <c r="I8" s="10" t="s">
        <v>18</v>
      </c>
      <c r="J8" s="10" t="s">
        <v>23</v>
      </c>
      <c r="K8" s="10" t="s">
        <v>24</v>
      </c>
      <c r="L8" s="10" t="s">
        <v>57</v>
      </c>
      <c r="M8" s="10" t="s">
        <v>26</v>
      </c>
      <c r="N8" s="10" t="s">
        <v>27</v>
      </c>
      <c r="O8" s="10" t="s">
        <v>56</v>
      </c>
      <c r="P8" s="10" t="s">
        <v>58</v>
      </c>
      <c r="Q8" s="10" t="s">
        <v>270</v>
      </c>
      <c r="R8" s="10" t="s">
        <v>253</v>
      </c>
      <c r="S8" s="10" t="s">
        <v>271</v>
      </c>
    </row>
    <row r="9" spans="1:19" s="7" customFormat="1" x14ac:dyDescent="0.2">
      <c r="A9" s="8" t="s">
        <v>59</v>
      </c>
      <c r="B9" s="9" t="s">
        <v>17</v>
      </c>
      <c r="C9" s="9" t="s">
        <v>18</v>
      </c>
      <c r="D9" s="9" t="s">
        <v>60</v>
      </c>
      <c r="E9" s="9" t="s">
        <v>48</v>
      </c>
      <c r="F9" s="10" t="s">
        <v>61</v>
      </c>
      <c r="G9" s="11" t="s">
        <v>22</v>
      </c>
      <c r="H9" s="12">
        <v>5734</v>
      </c>
      <c r="I9" s="10" t="s">
        <v>18</v>
      </c>
      <c r="J9" s="10" t="s">
        <v>23</v>
      </c>
      <c r="K9" s="10" t="s">
        <v>24</v>
      </c>
      <c r="L9" s="10" t="s">
        <v>62</v>
      </c>
      <c r="M9" s="10" t="s">
        <v>26</v>
      </c>
      <c r="N9" s="10" t="s">
        <v>27</v>
      </c>
      <c r="O9" s="10" t="s">
        <v>60</v>
      </c>
      <c r="P9" s="10" t="s">
        <v>63</v>
      </c>
      <c r="Q9" s="10" t="s">
        <v>290</v>
      </c>
      <c r="R9" s="10" t="s">
        <v>253</v>
      </c>
      <c r="S9" s="10" t="s">
        <v>291</v>
      </c>
    </row>
    <row r="10" spans="1:19" s="7" customFormat="1" x14ac:dyDescent="0.2">
      <c r="A10" s="8" t="s">
        <v>64</v>
      </c>
      <c r="B10" s="9" t="s">
        <v>17</v>
      </c>
      <c r="C10" s="9" t="s">
        <v>18</v>
      </c>
      <c r="D10" s="9" t="s">
        <v>65</v>
      </c>
      <c r="E10" s="9" t="s">
        <v>48</v>
      </c>
      <c r="F10" s="10" t="s">
        <v>66</v>
      </c>
      <c r="G10" s="11" t="s">
        <v>22</v>
      </c>
      <c r="H10" s="12">
        <v>1900</v>
      </c>
      <c r="I10" s="10" t="s">
        <v>18</v>
      </c>
      <c r="J10" s="10" t="s">
        <v>23</v>
      </c>
      <c r="K10" s="10" t="s">
        <v>24</v>
      </c>
      <c r="L10" s="10" t="s">
        <v>67</v>
      </c>
      <c r="M10" s="10" t="s">
        <v>26</v>
      </c>
      <c r="N10" s="10" t="s">
        <v>27</v>
      </c>
      <c r="O10" s="10" t="s">
        <v>65</v>
      </c>
      <c r="P10" s="10" t="s">
        <v>68</v>
      </c>
      <c r="Q10" s="10" t="s">
        <v>257</v>
      </c>
      <c r="R10" s="10" t="s">
        <v>253</v>
      </c>
      <c r="S10" s="10" t="s">
        <v>261</v>
      </c>
    </row>
    <row r="11" spans="1:19" s="7" customFormat="1" x14ac:dyDescent="0.2">
      <c r="A11" s="8" t="s">
        <v>69</v>
      </c>
      <c r="B11" s="9" t="s">
        <v>17</v>
      </c>
      <c r="C11" s="9" t="s">
        <v>18</v>
      </c>
      <c r="D11" s="9" t="s">
        <v>70</v>
      </c>
      <c r="E11" s="9" t="s">
        <v>48</v>
      </c>
      <c r="F11" s="10" t="s">
        <v>66</v>
      </c>
      <c r="G11" s="11" t="s">
        <v>22</v>
      </c>
      <c r="H11" s="12">
        <v>1900</v>
      </c>
      <c r="I11" s="10" t="s">
        <v>18</v>
      </c>
      <c r="J11" s="10" t="s">
        <v>23</v>
      </c>
      <c r="K11" s="10" t="s">
        <v>24</v>
      </c>
      <c r="L11" s="10" t="s">
        <v>71</v>
      </c>
      <c r="M11" s="10" t="s">
        <v>26</v>
      </c>
      <c r="N11" s="10" t="s">
        <v>27</v>
      </c>
      <c r="O11" s="10" t="s">
        <v>70</v>
      </c>
      <c r="P11" s="10" t="s">
        <v>68</v>
      </c>
      <c r="Q11" s="10" t="s">
        <v>257</v>
      </c>
      <c r="R11" s="10" t="s">
        <v>253</v>
      </c>
      <c r="S11" s="10" t="s">
        <v>261</v>
      </c>
    </row>
    <row r="12" spans="1:19" s="7" customFormat="1" x14ac:dyDescent="0.2">
      <c r="A12" s="8" t="s">
        <v>72</v>
      </c>
      <c r="B12" s="9" t="s">
        <v>17</v>
      </c>
      <c r="C12" s="9" t="s">
        <v>18</v>
      </c>
      <c r="D12" s="9" t="s">
        <v>73</v>
      </c>
      <c r="E12" s="9" t="s">
        <v>48</v>
      </c>
      <c r="F12" s="10" t="s">
        <v>39</v>
      </c>
      <c r="G12" s="11" t="s">
        <v>22</v>
      </c>
      <c r="H12" s="12">
        <v>3948</v>
      </c>
      <c r="I12" s="10" t="s">
        <v>18</v>
      </c>
      <c r="J12" s="10" t="s">
        <v>23</v>
      </c>
      <c r="K12" s="10" t="s">
        <v>24</v>
      </c>
      <c r="L12" s="10" t="s">
        <v>74</v>
      </c>
      <c r="M12" s="10" t="s">
        <v>26</v>
      </c>
      <c r="N12" s="10" t="s">
        <v>27</v>
      </c>
      <c r="O12" s="10" t="s">
        <v>73</v>
      </c>
      <c r="P12" s="10" t="s">
        <v>75</v>
      </c>
      <c r="Q12" s="10" t="s">
        <v>290</v>
      </c>
      <c r="R12" s="10" t="s">
        <v>253</v>
      </c>
      <c r="S12" s="10" t="s">
        <v>292</v>
      </c>
    </row>
    <row r="13" spans="1:19" s="7" customFormat="1" x14ac:dyDescent="0.2">
      <c r="A13" s="8" t="s">
        <v>76</v>
      </c>
      <c r="B13" s="9" t="s">
        <v>17</v>
      </c>
      <c r="C13" s="9" t="s">
        <v>18</v>
      </c>
      <c r="D13" s="9" t="s">
        <v>77</v>
      </c>
      <c r="E13" s="9" t="s">
        <v>48</v>
      </c>
      <c r="F13" s="10" t="s">
        <v>78</v>
      </c>
      <c r="G13" s="11" t="s">
        <v>22</v>
      </c>
      <c r="H13" s="12">
        <v>776</v>
      </c>
      <c r="I13" s="10" t="s">
        <v>18</v>
      </c>
      <c r="J13" s="10" t="s">
        <v>23</v>
      </c>
      <c r="K13" s="10" t="s">
        <v>24</v>
      </c>
      <c r="L13" s="10" t="s">
        <v>79</v>
      </c>
      <c r="M13" s="10" t="s">
        <v>26</v>
      </c>
      <c r="N13" s="10" t="s">
        <v>27</v>
      </c>
      <c r="O13" s="10" t="s">
        <v>77</v>
      </c>
      <c r="P13" s="10" t="s">
        <v>80</v>
      </c>
      <c r="Q13" s="10" t="s">
        <v>257</v>
      </c>
      <c r="R13" s="10" t="s">
        <v>253</v>
      </c>
      <c r="S13" s="10" t="s">
        <v>262</v>
      </c>
    </row>
    <row r="14" spans="1:19" s="7" customFormat="1" x14ac:dyDescent="0.2">
      <c r="A14" s="8" t="s">
        <v>81</v>
      </c>
      <c r="B14" s="9" t="s">
        <v>17</v>
      </c>
      <c r="C14" s="9" t="s">
        <v>18</v>
      </c>
      <c r="D14" s="9" t="s">
        <v>30</v>
      </c>
      <c r="E14" s="9" t="s">
        <v>48</v>
      </c>
      <c r="F14" s="10" t="s">
        <v>82</v>
      </c>
      <c r="G14" s="11" t="s">
        <v>22</v>
      </c>
      <c r="H14" s="12">
        <v>2500</v>
      </c>
      <c r="I14" s="10" t="s">
        <v>18</v>
      </c>
      <c r="J14" s="10" t="s">
        <v>83</v>
      </c>
      <c r="K14" s="10" t="s">
        <v>84</v>
      </c>
      <c r="L14" s="10" t="s">
        <v>85</v>
      </c>
      <c r="M14" s="10" t="s">
        <v>26</v>
      </c>
      <c r="N14" s="10" t="s">
        <v>27</v>
      </c>
      <c r="O14" s="10" t="s">
        <v>30</v>
      </c>
      <c r="P14" s="10" t="s">
        <v>86</v>
      </c>
      <c r="Q14" s="10" t="s">
        <v>286</v>
      </c>
      <c r="R14" s="10" t="s">
        <v>253</v>
      </c>
      <c r="S14" s="10" t="s">
        <v>287</v>
      </c>
    </row>
    <row r="15" spans="1:19" s="7" customFormat="1" x14ac:dyDescent="0.2">
      <c r="A15" s="8" t="s">
        <v>87</v>
      </c>
      <c r="B15" s="9" t="s">
        <v>17</v>
      </c>
      <c r="C15" s="9" t="s">
        <v>18</v>
      </c>
      <c r="D15" s="9" t="s">
        <v>88</v>
      </c>
      <c r="E15" s="9" t="s">
        <v>89</v>
      </c>
      <c r="F15" s="10" t="s">
        <v>90</v>
      </c>
      <c r="G15" s="11" t="s">
        <v>91</v>
      </c>
      <c r="H15" s="12">
        <v>3647.2</v>
      </c>
      <c r="I15" s="10" t="s">
        <v>18</v>
      </c>
      <c r="J15" s="10" t="s">
        <v>23</v>
      </c>
      <c r="K15" s="10" t="s">
        <v>24</v>
      </c>
      <c r="L15" s="10" t="s">
        <v>92</v>
      </c>
      <c r="M15" s="10" t="s">
        <v>26</v>
      </c>
      <c r="N15" s="10" t="s">
        <v>27</v>
      </c>
      <c r="O15" s="10" t="s">
        <v>88</v>
      </c>
      <c r="P15" s="10" t="s">
        <v>93</v>
      </c>
      <c r="Q15" s="10" t="s">
        <v>277</v>
      </c>
      <c r="R15" s="10" t="s">
        <v>253</v>
      </c>
      <c r="S15" s="10" t="s">
        <v>278</v>
      </c>
    </row>
    <row r="16" spans="1:19" s="7" customFormat="1" x14ac:dyDescent="0.2">
      <c r="A16" s="8" t="s">
        <v>94</v>
      </c>
      <c r="B16" s="9" t="s">
        <v>17</v>
      </c>
      <c r="C16" s="9" t="s">
        <v>18</v>
      </c>
      <c r="D16" s="9" t="s">
        <v>95</v>
      </c>
      <c r="E16" s="9" t="s">
        <v>96</v>
      </c>
      <c r="F16" s="10" t="s">
        <v>97</v>
      </c>
      <c r="G16" s="11" t="s">
        <v>22</v>
      </c>
      <c r="H16" s="12">
        <v>4200</v>
      </c>
      <c r="I16" s="10" t="s">
        <v>18</v>
      </c>
      <c r="J16" s="10" t="s">
        <v>23</v>
      </c>
      <c r="K16" s="10" t="s">
        <v>24</v>
      </c>
      <c r="L16" s="10" t="s">
        <v>98</v>
      </c>
      <c r="M16" s="10" t="s">
        <v>26</v>
      </c>
      <c r="N16" s="10" t="s">
        <v>27</v>
      </c>
      <c r="O16" s="10" t="s">
        <v>95</v>
      </c>
      <c r="P16" s="10" t="s">
        <v>99</v>
      </c>
      <c r="Q16" s="10" t="s">
        <v>252</v>
      </c>
      <c r="R16" s="10" t="s">
        <v>253</v>
      </c>
      <c r="S16" s="10" t="s">
        <v>254</v>
      </c>
    </row>
    <row r="17" spans="1:19" s="7" customFormat="1" x14ac:dyDescent="0.2">
      <c r="A17" s="8" t="s">
        <v>100</v>
      </c>
      <c r="B17" s="9" t="s">
        <v>17</v>
      </c>
      <c r="C17" s="9" t="s">
        <v>18</v>
      </c>
      <c r="D17" s="9" t="s">
        <v>30</v>
      </c>
      <c r="E17" s="9" t="s">
        <v>101</v>
      </c>
      <c r="F17" s="10" t="s">
        <v>21</v>
      </c>
      <c r="G17" s="11" t="s">
        <v>22</v>
      </c>
      <c r="H17" s="12">
        <v>3880</v>
      </c>
      <c r="I17" s="10" t="s">
        <v>18</v>
      </c>
      <c r="J17" s="10" t="s">
        <v>83</v>
      </c>
      <c r="K17" s="10" t="s">
        <v>84</v>
      </c>
      <c r="L17" s="10" t="s">
        <v>102</v>
      </c>
      <c r="M17" s="10" t="s">
        <v>26</v>
      </c>
      <c r="N17" s="10" t="s">
        <v>27</v>
      </c>
      <c r="O17" s="10" t="s">
        <v>30</v>
      </c>
      <c r="P17" s="10" t="s">
        <v>86</v>
      </c>
      <c r="Q17" s="10" t="s">
        <v>257</v>
      </c>
      <c r="R17" s="10" t="s">
        <v>253</v>
      </c>
      <c r="S17" s="10" t="s">
        <v>260</v>
      </c>
    </row>
    <row r="18" spans="1:19" s="7" customFormat="1" x14ac:dyDescent="0.2">
      <c r="A18" s="8" t="s">
        <v>103</v>
      </c>
      <c r="B18" s="9" t="s">
        <v>17</v>
      </c>
      <c r="C18" s="9" t="s">
        <v>18</v>
      </c>
      <c r="D18" s="9" t="s">
        <v>104</v>
      </c>
      <c r="E18" s="9" t="s">
        <v>105</v>
      </c>
      <c r="F18" s="10" t="s">
        <v>106</v>
      </c>
      <c r="G18" s="11" t="s">
        <v>22</v>
      </c>
      <c r="H18" s="12">
        <v>4350</v>
      </c>
      <c r="I18" s="10" t="s">
        <v>18</v>
      </c>
      <c r="J18" s="10" t="s">
        <v>23</v>
      </c>
      <c r="K18" s="10" t="s">
        <v>24</v>
      </c>
      <c r="L18" s="10" t="s">
        <v>107</v>
      </c>
      <c r="M18" s="10" t="s">
        <v>26</v>
      </c>
      <c r="N18" s="10" t="s">
        <v>27</v>
      </c>
      <c r="O18" s="10" t="s">
        <v>104</v>
      </c>
      <c r="P18" s="10" t="s">
        <v>108</v>
      </c>
      <c r="Q18" s="10" t="s">
        <v>286</v>
      </c>
      <c r="R18" s="10" t="s">
        <v>253</v>
      </c>
      <c r="S18" s="10" t="s">
        <v>288</v>
      </c>
    </row>
    <row r="19" spans="1:19" s="7" customFormat="1" x14ac:dyDescent="0.2">
      <c r="A19" s="8" t="s">
        <v>109</v>
      </c>
      <c r="B19" s="9" t="s">
        <v>17</v>
      </c>
      <c r="C19" s="9" t="s">
        <v>18</v>
      </c>
      <c r="D19" s="9" t="s">
        <v>104</v>
      </c>
      <c r="E19" s="9" t="s">
        <v>105</v>
      </c>
      <c r="F19" s="10" t="s">
        <v>110</v>
      </c>
      <c r="G19" s="11" t="s">
        <v>22</v>
      </c>
      <c r="H19" s="104">
        <v>150</v>
      </c>
      <c r="I19" s="10" t="s">
        <v>18</v>
      </c>
      <c r="J19" s="10" t="s">
        <v>23</v>
      </c>
      <c r="K19" s="10" t="s">
        <v>24</v>
      </c>
      <c r="L19" s="10" t="s">
        <v>111</v>
      </c>
      <c r="M19" s="10" t="s">
        <v>26</v>
      </c>
      <c r="N19" s="10" t="s">
        <v>27</v>
      </c>
      <c r="O19" s="10" t="s">
        <v>104</v>
      </c>
      <c r="P19" s="10" t="s">
        <v>112</v>
      </c>
      <c r="Q19" s="10" t="s">
        <v>286</v>
      </c>
      <c r="R19" s="106" t="s">
        <v>253</v>
      </c>
      <c r="S19" s="10" t="s">
        <v>288</v>
      </c>
    </row>
    <row r="20" spans="1:19" s="7" customFormat="1" x14ac:dyDescent="0.2">
      <c r="A20" s="8" t="s">
        <v>113</v>
      </c>
      <c r="B20" s="9" t="s">
        <v>17</v>
      </c>
      <c r="C20" s="9" t="s">
        <v>18</v>
      </c>
      <c r="D20" s="9" t="s">
        <v>114</v>
      </c>
      <c r="E20" s="9" t="s">
        <v>105</v>
      </c>
      <c r="F20" s="10" t="s">
        <v>115</v>
      </c>
      <c r="G20" s="11" t="s">
        <v>22</v>
      </c>
      <c r="H20" s="12">
        <v>1318</v>
      </c>
      <c r="I20" s="10" t="s">
        <v>18</v>
      </c>
      <c r="J20" s="10" t="s">
        <v>23</v>
      </c>
      <c r="K20" s="10" t="s">
        <v>116</v>
      </c>
      <c r="L20" s="10" t="s">
        <v>117</v>
      </c>
      <c r="M20" s="10" t="s">
        <v>26</v>
      </c>
      <c r="N20" s="10" t="s">
        <v>27</v>
      </c>
      <c r="O20" s="10" t="s">
        <v>114</v>
      </c>
      <c r="P20" s="10" t="s">
        <v>118</v>
      </c>
      <c r="Q20" s="10" t="s">
        <v>371</v>
      </c>
      <c r="R20" s="10" t="s">
        <v>253</v>
      </c>
      <c r="S20" s="10" t="s">
        <v>289</v>
      </c>
    </row>
    <row r="21" spans="1:19" s="7" customFormat="1" x14ac:dyDescent="0.2">
      <c r="A21" s="8" t="s">
        <v>119</v>
      </c>
      <c r="B21" s="9" t="s">
        <v>17</v>
      </c>
      <c r="C21" s="9" t="s">
        <v>18</v>
      </c>
      <c r="D21" s="9" t="s">
        <v>114</v>
      </c>
      <c r="E21" s="9" t="s">
        <v>105</v>
      </c>
      <c r="F21" s="10" t="s">
        <v>120</v>
      </c>
      <c r="G21" s="11" t="s">
        <v>22</v>
      </c>
      <c r="H21" s="12">
        <v>3000</v>
      </c>
      <c r="I21" s="10" t="s">
        <v>18</v>
      </c>
      <c r="J21" s="10" t="s">
        <v>23</v>
      </c>
      <c r="K21" s="10" t="s">
        <v>116</v>
      </c>
      <c r="L21" s="10" t="s">
        <v>121</v>
      </c>
      <c r="M21" s="10" t="s">
        <v>26</v>
      </c>
      <c r="N21" s="10" t="s">
        <v>27</v>
      </c>
      <c r="O21" s="10" t="s">
        <v>114</v>
      </c>
      <c r="P21" s="10" t="s">
        <v>118</v>
      </c>
      <c r="Q21" s="10" t="s">
        <v>371</v>
      </c>
      <c r="R21" s="10" t="s">
        <v>442</v>
      </c>
      <c r="S21" s="10" t="s">
        <v>289</v>
      </c>
    </row>
    <row r="22" spans="1:19" s="7" customFormat="1" x14ac:dyDescent="0.2">
      <c r="A22" s="8" t="s">
        <v>122</v>
      </c>
      <c r="B22" s="9" t="s">
        <v>17</v>
      </c>
      <c r="C22" s="9" t="s">
        <v>18</v>
      </c>
      <c r="D22" s="9" t="s">
        <v>30</v>
      </c>
      <c r="E22" s="9" t="s">
        <v>105</v>
      </c>
      <c r="F22" s="10" t="s">
        <v>123</v>
      </c>
      <c r="G22" s="11" t="s">
        <v>22</v>
      </c>
      <c r="H22" s="12">
        <v>6550</v>
      </c>
      <c r="I22" s="10" t="s">
        <v>18</v>
      </c>
      <c r="J22" s="10" t="s">
        <v>83</v>
      </c>
      <c r="K22" s="10" t="s">
        <v>84</v>
      </c>
      <c r="L22" s="10" t="s">
        <v>124</v>
      </c>
      <c r="M22" s="10" t="s">
        <v>26</v>
      </c>
      <c r="N22" s="10" t="s">
        <v>27</v>
      </c>
      <c r="O22" s="10" t="s">
        <v>30</v>
      </c>
      <c r="P22" s="10" t="s">
        <v>86</v>
      </c>
      <c r="Q22" s="10" t="s">
        <v>282</v>
      </c>
      <c r="R22" s="10" t="s">
        <v>253</v>
      </c>
      <c r="S22" s="10" t="s">
        <v>283</v>
      </c>
    </row>
    <row r="23" spans="1:19" s="7" customFormat="1" x14ac:dyDescent="0.2">
      <c r="A23" s="8" t="s">
        <v>125</v>
      </c>
      <c r="B23" s="9" t="s">
        <v>17</v>
      </c>
      <c r="C23" s="9" t="s">
        <v>18</v>
      </c>
      <c r="D23" s="9" t="s">
        <v>126</v>
      </c>
      <c r="E23" s="9" t="s">
        <v>127</v>
      </c>
      <c r="F23" s="10" t="s">
        <v>21</v>
      </c>
      <c r="G23" s="11" t="s">
        <v>22</v>
      </c>
      <c r="H23" s="12">
        <v>3880</v>
      </c>
      <c r="I23" s="10" t="s">
        <v>18</v>
      </c>
      <c r="J23" s="10" t="s">
        <v>23</v>
      </c>
      <c r="K23" s="10" t="s">
        <v>24</v>
      </c>
      <c r="L23" s="10" t="s">
        <v>128</v>
      </c>
      <c r="M23" s="10" t="s">
        <v>26</v>
      </c>
      <c r="N23" s="10" t="s">
        <v>27</v>
      </c>
      <c r="O23" s="10" t="s">
        <v>126</v>
      </c>
      <c r="P23" s="10" t="s">
        <v>129</v>
      </c>
      <c r="Q23" s="10" t="s">
        <v>257</v>
      </c>
      <c r="R23" s="10" t="s">
        <v>253</v>
      </c>
      <c r="S23" s="10" t="s">
        <v>263</v>
      </c>
    </row>
    <row r="24" spans="1:19" s="7" customFormat="1" x14ac:dyDescent="0.2">
      <c r="A24" s="8" t="s">
        <v>130</v>
      </c>
      <c r="B24" s="9" t="s">
        <v>17</v>
      </c>
      <c r="C24" s="9" t="s">
        <v>18</v>
      </c>
      <c r="D24" s="9" t="s">
        <v>131</v>
      </c>
      <c r="E24" s="9" t="s">
        <v>132</v>
      </c>
      <c r="F24" s="10" t="s">
        <v>133</v>
      </c>
      <c r="G24" s="11" t="s">
        <v>22</v>
      </c>
      <c r="H24" s="12">
        <v>5800</v>
      </c>
      <c r="I24" s="10" t="s">
        <v>18</v>
      </c>
      <c r="J24" s="10" t="s">
        <v>23</v>
      </c>
      <c r="K24" s="10" t="s">
        <v>24</v>
      </c>
      <c r="L24" s="10" t="s">
        <v>134</v>
      </c>
      <c r="M24" s="10" t="s">
        <v>26</v>
      </c>
      <c r="N24" s="10" t="s">
        <v>27</v>
      </c>
      <c r="O24" s="10" t="s">
        <v>131</v>
      </c>
      <c r="P24" s="10" t="s">
        <v>135</v>
      </c>
      <c r="Q24" s="10" t="s">
        <v>257</v>
      </c>
      <c r="R24" s="10" t="s">
        <v>253</v>
      </c>
      <c r="S24" s="10" t="s">
        <v>264</v>
      </c>
    </row>
    <row r="25" spans="1:19" s="7" customFormat="1" x14ac:dyDescent="0.2">
      <c r="A25" s="8" t="s">
        <v>136</v>
      </c>
      <c r="B25" s="9" t="s">
        <v>17</v>
      </c>
      <c r="C25" s="9" t="s">
        <v>18</v>
      </c>
      <c r="D25" s="9" t="s">
        <v>137</v>
      </c>
      <c r="E25" s="9" t="s">
        <v>132</v>
      </c>
      <c r="F25" s="10" t="s">
        <v>138</v>
      </c>
      <c r="G25" s="11" t="s">
        <v>22</v>
      </c>
      <c r="H25" s="12">
        <v>1100</v>
      </c>
      <c r="I25" s="10" t="s">
        <v>18</v>
      </c>
      <c r="J25" s="10" t="s">
        <v>23</v>
      </c>
      <c r="K25" s="10" t="s">
        <v>116</v>
      </c>
      <c r="L25" s="10" t="s">
        <v>139</v>
      </c>
      <c r="M25" s="10" t="s">
        <v>26</v>
      </c>
      <c r="N25" s="10" t="s">
        <v>27</v>
      </c>
      <c r="O25" s="10" t="s">
        <v>137</v>
      </c>
      <c r="P25" s="10" t="s">
        <v>140</v>
      </c>
      <c r="Q25" s="10" t="s">
        <v>257</v>
      </c>
      <c r="R25" s="10" t="s">
        <v>265</v>
      </c>
      <c r="S25" s="10" t="s">
        <v>268</v>
      </c>
    </row>
    <row r="26" spans="1:19" s="7" customFormat="1" x14ac:dyDescent="0.2">
      <c r="A26" s="8" t="s">
        <v>141</v>
      </c>
      <c r="B26" s="9" t="s">
        <v>17</v>
      </c>
      <c r="C26" s="9" t="s">
        <v>18</v>
      </c>
      <c r="D26" s="9" t="s">
        <v>142</v>
      </c>
      <c r="E26" s="9" t="s">
        <v>143</v>
      </c>
      <c r="F26" s="10" t="s">
        <v>21</v>
      </c>
      <c r="G26" s="11" t="s">
        <v>22</v>
      </c>
      <c r="H26" s="12">
        <v>3880</v>
      </c>
      <c r="I26" s="10" t="s">
        <v>18</v>
      </c>
      <c r="J26" s="10" t="s">
        <v>23</v>
      </c>
      <c r="K26" s="10" t="s">
        <v>24</v>
      </c>
      <c r="L26" s="10" t="s">
        <v>144</v>
      </c>
      <c r="M26" s="10" t="s">
        <v>26</v>
      </c>
      <c r="N26" s="10" t="s">
        <v>27</v>
      </c>
      <c r="O26" s="10" t="s">
        <v>142</v>
      </c>
      <c r="P26" s="10" t="s">
        <v>145</v>
      </c>
      <c r="Q26" s="10" t="s">
        <v>257</v>
      </c>
      <c r="R26" s="10" t="s">
        <v>253</v>
      </c>
      <c r="S26" s="10" t="s">
        <v>266</v>
      </c>
    </row>
    <row r="27" spans="1:19" s="7" customFormat="1" x14ac:dyDescent="0.2">
      <c r="A27" s="8" t="s">
        <v>146</v>
      </c>
      <c r="B27" s="9" t="s">
        <v>17</v>
      </c>
      <c r="C27" s="9" t="s">
        <v>18</v>
      </c>
      <c r="D27" s="9" t="s">
        <v>147</v>
      </c>
      <c r="E27" s="9" t="s">
        <v>143</v>
      </c>
      <c r="F27" s="10" t="s">
        <v>148</v>
      </c>
      <c r="G27" s="11" t="s">
        <v>22</v>
      </c>
      <c r="H27" s="12">
        <v>9500</v>
      </c>
      <c r="I27" s="10" t="s">
        <v>18</v>
      </c>
      <c r="J27" s="10" t="s">
        <v>23</v>
      </c>
      <c r="K27" s="10" t="s">
        <v>24</v>
      </c>
      <c r="L27" s="10" t="s">
        <v>149</v>
      </c>
      <c r="M27" s="10" t="s">
        <v>26</v>
      </c>
      <c r="N27" s="10" t="s">
        <v>27</v>
      </c>
      <c r="O27" s="10" t="s">
        <v>147</v>
      </c>
      <c r="P27" s="10" t="s">
        <v>28</v>
      </c>
      <c r="Q27" s="10" t="s">
        <v>257</v>
      </c>
      <c r="R27" s="10" t="s">
        <v>440</v>
      </c>
      <c r="S27" s="10" t="s">
        <v>259</v>
      </c>
    </row>
    <row r="28" spans="1:19" s="7" customFormat="1" x14ac:dyDescent="0.2">
      <c r="A28" s="8" t="s">
        <v>150</v>
      </c>
      <c r="B28" s="9" t="s">
        <v>17</v>
      </c>
      <c r="C28" s="9" t="s">
        <v>18</v>
      </c>
      <c r="D28" s="9" t="s">
        <v>147</v>
      </c>
      <c r="E28" s="9" t="s">
        <v>143</v>
      </c>
      <c r="F28" s="10" t="s">
        <v>138</v>
      </c>
      <c r="G28" s="11" t="s">
        <v>22</v>
      </c>
      <c r="H28" s="12">
        <v>1100</v>
      </c>
      <c r="I28" s="10" t="s">
        <v>18</v>
      </c>
      <c r="J28" s="10" t="s">
        <v>23</v>
      </c>
      <c r="K28" s="10" t="s">
        <v>24</v>
      </c>
      <c r="L28" s="10" t="s">
        <v>151</v>
      </c>
      <c r="M28" s="10" t="s">
        <v>26</v>
      </c>
      <c r="N28" s="10" t="s">
        <v>27</v>
      </c>
      <c r="O28" s="10" t="s">
        <v>147</v>
      </c>
      <c r="P28" s="10" t="s">
        <v>28</v>
      </c>
      <c r="Q28" s="10" t="s">
        <v>257</v>
      </c>
      <c r="R28" s="10" t="s">
        <v>265</v>
      </c>
      <c r="S28" s="10" t="s">
        <v>259</v>
      </c>
    </row>
    <row r="29" spans="1:19" s="7" customFormat="1" x14ac:dyDescent="0.2">
      <c r="A29" s="8" t="s">
        <v>152</v>
      </c>
      <c r="B29" s="9" t="s">
        <v>17</v>
      </c>
      <c r="C29" s="9" t="s">
        <v>18</v>
      </c>
      <c r="D29" s="9" t="s">
        <v>30</v>
      </c>
      <c r="E29" s="9" t="s">
        <v>153</v>
      </c>
      <c r="F29" s="10" t="s">
        <v>154</v>
      </c>
      <c r="G29" s="11" t="s">
        <v>22</v>
      </c>
      <c r="H29" s="12">
        <v>2100</v>
      </c>
      <c r="I29" s="10" t="s">
        <v>18</v>
      </c>
      <c r="J29" s="10" t="s">
        <v>155</v>
      </c>
      <c r="K29" s="10" t="s">
        <v>156</v>
      </c>
      <c r="L29" s="10" t="s">
        <v>157</v>
      </c>
      <c r="M29" s="10" t="s">
        <v>26</v>
      </c>
      <c r="N29" s="10" t="s">
        <v>27</v>
      </c>
      <c r="O29" s="10" t="s">
        <v>30</v>
      </c>
      <c r="P29" s="10" t="s">
        <v>86</v>
      </c>
      <c r="Q29" s="10" t="s">
        <v>439</v>
      </c>
      <c r="R29" s="10" t="s">
        <v>442</v>
      </c>
      <c r="S29" s="10" t="s">
        <v>296</v>
      </c>
    </row>
    <row r="30" spans="1:19" s="7" customFormat="1" x14ac:dyDescent="0.2">
      <c r="A30" s="8" t="s">
        <v>158</v>
      </c>
      <c r="B30" s="9" t="s">
        <v>17</v>
      </c>
      <c r="C30" s="9" t="s">
        <v>18</v>
      </c>
      <c r="D30" s="9" t="s">
        <v>30</v>
      </c>
      <c r="E30" s="9" t="s">
        <v>153</v>
      </c>
      <c r="F30" s="10" t="s">
        <v>159</v>
      </c>
      <c r="G30" s="11" t="s">
        <v>22</v>
      </c>
      <c r="H30" s="12">
        <v>5625</v>
      </c>
      <c r="I30" s="10" t="s">
        <v>18</v>
      </c>
      <c r="J30" s="10" t="s">
        <v>155</v>
      </c>
      <c r="K30" s="10" t="s">
        <v>156</v>
      </c>
      <c r="L30" s="10" t="s">
        <v>160</v>
      </c>
      <c r="M30" s="10" t="s">
        <v>26</v>
      </c>
      <c r="N30" s="10" t="s">
        <v>27</v>
      </c>
      <c r="O30" s="10" t="s">
        <v>30</v>
      </c>
      <c r="P30" s="10" t="s">
        <v>86</v>
      </c>
      <c r="Q30" s="10" t="s">
        <v>439</v>
      </c>
      <c r="R30" s="10" t="s">
        <v>250</v>
      </c>
      <c r="S30" s="10" t="s">
        <v>296</v>
      </c>
    </row>
    <row r="31" spans="1:19" s="7" customFormat="1" x14ac:dyDescent="0.2">
      <c r="A31" s="8" t="s">
        <v>161</v>
      </c>
      <c r="B31" s="9" t="s">
        <v>17</v>
      </c>
      <c r="C31" s="9" t="s">
        <v>18</v>
      </c>
      <c r="D31" s="9" t="s">
        <v>162</v>
      </c>
      <c r="E31" s="9" t="s">
        <v>163</v>
      </c>
      <c r="F31" s="10" t="s">
        <v>164</v>
      </c>
      <c r="G31" s="11" t="s">
        <v>22</v>
      </c>
      <c r="H31" s="12">
        <v>1162</v>
      </c>
      <c r="I31" s="10" t="s">
        <v>18</v>
      </c>
      <c r="J31" s="10" t="s">
        <v>23</v>
      </c>
      <c r="K31" s="10" t="s">
        <v>24</v>
      </c>
      <c r="L31" s="10" t="s">
        <v>165</v>
      </c>
      <c r="M31" s="10" t="s">
        <v>26</v>
      </c>
      <c r="N31" s="10" t="s">
        <v>27</v>
      </c>
      <c r="O31" s="10" t="s">
        <v>162</v>
      </c>
      <c r="P31" s="10" t="s">
        <v>166</v>
      </c>
      <c r="Q31" s="10" t="s">
        <v>257</v>
      </c>
      <c r="R31" s="10" t="s">
        <v>253</v>
      </c>
      <c r="S31" s="10" t="s">
        <v>264</v>
      </c>
    </row>
    <row r="32" spans="1:19" s="7" customFormat="1" x14ac:dyDescent="0.2">
      <c r="A32" s="8" t="s">
        <v>167</v>
      </c>
      <c r="B32" s="9" t="s">
        <v>17</v>
      </c>
      <c r="C32" s="9" t="s">
        <v>18</v>
      </c>
      <c r="D32" s="9" t="s">
        <v>168</v>
      </c>
      <c r="E32" s="9" t="s">
        <v>163</v>
      </c>
      <c r="F32" s="10" t="s">
        <v>169</v>
      </c>
      <c r="G32" s="11" t="s">
        <v>170</v>
      </c>
      <c r="H32" s="12">
        <v>731.25</v>
      </c>
      <c r="I32" s="10" t="s">
        <v>18</v>
      </c>
      <c r="J32" s="10" t="s">
        <v>23</v>
      </c>
      <c r="K32" s="10" t="s">
        <v>24</v>
      </c>
      <c r="L32" s="10" t="s">
        <v>171</v>
      </c>
      <c r="M32" s="10" t="s">
        <v>26</v>
      </c>
      <c r="N32" s="10" t="s">
        <v>27</v>
      </c>
      <c r="O32" s="10" t="s">
        <v>168</v>
      </c>
      <c r="P32" s="10" t="s">
        <v>172</v>
      </c>
      <c r="Q32" s="10" t="s">
        <v>275</v>
      </c>
      <c r="R32" s="10" t="s">
        <v>258</v>
      </c>
      <c r="S32" s="10" t="s">
        <v>276</v>
      </c>
    </row>
    <row r="33" spans="1:19" s="7" customFormat="1" x14ac:dyDescent="0.2">
      <c r="A33" s="8" t="s">
        <v>173</v>
      </c>
      <c r="B33" s="9" t="s">
        <v>17</v>
      </c>
      <c r="C33" s="9" t="s">
        <v>18</v>
      </c>
      <c r="D33" s="9" t="s">
        <v>168</v>
      </c>
      <c r="E33" s="9" t="s">
        <v>163</v>
      </c>
      <c r="F33" s="10" t="s">
        <v>174</v>
      </c>
      <c r="G33" s="11" t="s">
        <v>175</v>
      </c>
      <c r="H33" s="12">
        <v>4143.75</v>
      </c>
      <c r="I33" s="10" t="s">
        <v>18</v>
      </c>
      <c r="J33" s="10" t="s">
        <v>23</v>
      </c>
      <c r="K33" s="10" t="s">
        <v>24</v>
      </c>
      <c r="L33" s="10" t="s">
        <v>176</v>
      </c>
      <c r="M33" s="10" t="s">
        <v>26</v>
      </c>
      <c r="N33" s="10" t="s">
        <v>27</v>
      </c>
      <c r="O33" s="10" t="s">
        <v>168</v>
      </c>
      <c r="P33" s="10" t="s">
        <v>172</v>
      </c>
      <c r="Q33" s="10" t="s">
        <v>275</v>
      </c>
      <c r="R33" s="10" t="s">
        <v>258</v>
      </c>
      <c r="S33" s="10" t="s">
        <v>276</v>
      </c>
    </row>
    <row r="34" spans="1:19" s="7" customFormat="1" x14ac:dyDescent="0.2">
      <c r="A34" s="8" t="s">
        <v>177</v>
      </c>
      <c r="B34" s="9" t="s">
        <v>17</v>
      </c>
      <c r="C34" s="9" t="s">
        <v>18</v>
      </c>
      <c r="D34" s="9" t="s">
        <v>178</v>
      </c>
      <c r="E34" s="9" t="s">
        <v>163</v>
      </c>
      <c r="F34" s="10" t="s">
        <v>179</v>
      </c>
      <c r="G34" s="11" t="s">
        <v>22</v>
      </c>
      <c r="H34" s="12">
        <v>4030</v>
      </c>
      <c r="I34" s="10" t="s">
        <v>18</v>
      </c>
      <c r="J34" s="10" t="s">
        <v>83</v>
      </c>
      <c r="K34" s="10" t="s">
        <v>84</v>
      </c>
      <c r="L34" s="10" t="s">
        <v>180</v>
      </c>
      <c r="M34" s="10" t="s">
        <v>26</v>
      </c>
      <c r="N34" s="10" t="s">
        <v>27</v>
      </c>
      <c r="O34" s="10" t="s">
        <v>178</v>
      </c>
      <c r="P34" s="10" t="s">
        <v>35</v>
      </c>
      <c r="Q34" s="10" t="s">
        <v>257</v>
      </c>
      <c r="R34" s="10" t="s">
        <v>253</v>
      </c>
      <c r="S34" s="10" t="s">
        <v>269</v>
      </c>
    </row>
    <row r="35" spans="1:19" s="7" customFormat="1" x14ac:dyDescent="0.2">
      <c r="A35" s="8" t="s">
        <v>181</v>
      </c>
      <c r="B35" s="9" t="s">
        <v>17</v>
      </c>
      <c r="C35" s="9" t="s">
        <v>18</v>
      </c>
      <c r="D35" s="9" t="s">
        <v>182</v>
      </c>
      <c r="E35" s="9" t="s">
        <v>183</v>
      </c>
      <c r="F35" s="10" t="s">
        <v>184</v>
      </c>
      <c r="G35" s="11" t="s">
        <v>22</v>
      </c>
      <c r="H35" s="12">
        <v>4418</v>
      </c>
      <c r="I35" s="10" t="s">
        <v>18</v>
      </c>
      <c r="J35" s="10" t="s">
        <v>23</v>
      </c>
      <c r="K35" s="10" t="s">
        <v>24</v>
      </c>
      <c r="L35" s="10" t="s">
        <v>185</v>
      </c>
      <c r="M35" s="10" t="s">
        <v>26</v>
      </c>
      <c r="N35" s="10" t="s">
        <v>27</v>
      </c>
      <c r="O35" s="10" t="s">
        <v>182</v>
      </c>
      <c r="P35" s="10" t="s">
        <v>186</v>
      </c>
      <c r="Q35" s="10" t="s">
        <v>277</v>
      </c>
      <c r="R35" s="10" t="s">
        <v>279</v>
      </c>
      <c r="S35" s="10" t="s">
        <v>280</v>
      </c>
    </row>
    <row r="36" spans="1:19" s="7" customFormat="1" x14ac:dyDescent="0.2">
      <c r="A36" s="8" t="s">
        <v>187</v>
      </c>
      <c r="B36" s="9" t="s">
        <v>17</v>
      </c>
      <c r="C36" s="9" t="s">
        <v>18</v>
      </c>
      <c r="D36" s="9" t="s">
        <v>188</v>
      </c>
      <c r="E36" s="9" t="s">
        <v>183</v>
      </c>
      <c r="F36" s="10" t="s">
        <v>138</v>
      </c>
      <c r="G36" s="11" t="s">
        <v>22</v>
      </c>
      <c r="H36" s="12">
        <v>1100</v>
      </c>
      <c r="I36" s="10" t="s">
        <v>18</v>
      </c>
      <c r="J36" s="10" t="s">
        <v>23</v>
      </c>
      <c r="K36" s="10" t="s">
        <v>24</v>
      </c>
      <c r="L36" s="10" t="s">
        <v>189</v>
      </c>
      <c r="M36" s="10" t="s">
        <v>26</v>
      </c>
      <c r="N36" s="10" t="s">
        <v>27</v>
      </c>
      <c r="O36" s="10" t="s">
        <v>188</v>
      </c>
      <c r="P36" s="10" t="s">
        <v>140</v>
      </c>
      <c r="Q36" s="10" t="s">
        <v>257</v>
      </c>
      <c r="R36" s="10" t="s">
        <v>265</v>
      </c>
      <c r="S36" s="10" t="s">
        <v>261</v>
      </c>
    </row>
    <row r="37" spans="1:19" s="7" customFormat="1" x14ac:dyDescent="0.2">
      <c r="A37" s="8" t="s">
        <v>190</v>
      </c>
      <c r="B37" s="9" t="s">
        <v>17</v>
      </c>
      <c r="C37" s="9" t="s">
        <v>18</v>
      </c>
      <c r="D37" s="9" t="s">
        <v>191</v>
      </c>
      <c r="E37" s="9" t="s">
        <v>192</v>
      </c>
      <c r="F37" s="10" t="s">
        <v>138</v>
      </c>
      <c r="G37" s="11" t="s">
        <v>22</v>
      </c>
      <c r="H37" s="12">
        <v>1100</v>
      </c>
      <c r="I37" s="10" t="s">
        <v>18</v>
      </c>
      <c r="J37" s="10" t="s">
        <v>23</v>
      </c>
      <c r="K37" s="10" t="s">
        <v>24</v>
      </c>
      <c r="L37" s="10" t="s">
        <v>193</v>
      </c>
      <c r="M37" s="10" t="s">
        <v>26</v>
      </c>
      <c r="N37" s="10" t="s">
        <v>27</v>
      </c>
      <c r="O37" s="10" t="s">
        <v>191</v>
      </c>
      <c r="P37" s="10" t="s">
        <v>194</v>
      </c>
      <c r="Q37" s="10" t="s">
        <v>257</v>
      </c>
      <c r="R37" s="10" t="s">
        <v>265</v>
      </c>
      <c r="S37" s="10" t="s">
        <v>264</v>
      </c>
    </row>
    <row r="38" spans="1:19" s="7" customFormat="1" x14ac:dyDescent="0.2">
      <c r="A38" s="8" t="s">
        <v>195</v>
      </c>
      <c r="B38" s="9" t="s">
        <v>17</v>
      </c>
      <c r="C38" s="9" t="s">
        <v>18</v>
      </c>
      <c r="D38" s="9" t="s">
        <v>196</v>
      </c>
      <c r="E38" s="9" t="s">
        <v>192</v>
      </c>
      <c r="F38" s="10" t="s">
        <v>123</v>
      </c>
      <c r="G38" s="11" t="s">
        <v>22</v>
      </c>
      <c r="H38" s="12">
        <v>6550</v>
      </c>
      <c r="I38" s="10" t="s">
        <v>18</v>
      </c>
      <c r="J38" s="10" t="s">
        <v>23</v>
      </c>
      <c r="K38" s="10" t="s">
        <v>24</v>
      </c>
      <c r="L38" s="10" t="s">
        <v>197</v>
      </c>
      <c r="M38" s="10" t="s">
        <v>26</v>
      </c>
      <c r="N38" s="10" t="s">
        <v>27</v>
      </c>
      <c r="O38" s="10" t="s">
        <v>196</v>
      </c>
      <c r="P38" s="10" t="s">
        <v>198</v>
      </c>
      <c r="Q38" s="10" t="s">
        <v>270</v>
      </c>
      <c r="R38" s="10" t="s">
        <v>253</v>
      </c>
      <c r="S38" s="106" t="s">
        <v>449</v>
      </c>
    </row>
    <row r="39" spans="1:19" s="7" customFormat="1" x14ac:dyDescent="0.2">
      <c r="A39" s="8" t="s">
        <v>199</v>
      </c>
      <c r="B39" s="9" t="s">
        <v>17</v>
      </c>
      <c r="C39" s="9" t="s">
        <v>18</v>
      </c>
      <c r="D39" s="9" t="s">
        <v>30</v>
      </c>
      <c r="E39" s="9" t="s">
        <v>192</v>
      </c>
      <c r="F39" s="10" t="s">
        <v>21</v>
      </c>
      <c r="G39" s="11" t="s">
        <v>22</v>
      </c>
      <c r="H39" s="12">
        <v>3880</v>
      </c>
      <c r="I39" s="10" t="s">
        <v>18</v>
      </c>
      <c r="J39" s="10" t="s">
        <v>83</v>
      </c>
      <c r="K39" s="10" t="s">
        <v>84</v>
      </c>
      <c r="L39" s="10" t="s">
        <v>200</v>
      </c>
      <c r="M39" s="10" t="s">
        <v>26</v>
      </c>
      <c r="N39" s="10" t="s">
        <v>27</v>
      </c>
      <c r="O39" s="10" t="s">
        <v>30</v>
      </c>
      <c r="P39" s="10" t="s">
        <v>86</v>
      </c>
      <c r="Q39" s="10" t="s">
        <v>277</v>
      </c>
      <c r="R39" s="10" t="s">
        <v>253</v>
      </c>
      <c r="S39" s="10" t="s">
        <v>281</v>
      </c>
    </row>
    <row r="40" spans="1:19" s="7" customFormat="1" x14ac:dyDescent="0.2">
      <c r="A40" s="8" t="s">
        <v>201</v>
      </c>
      <c r="B40" s="9" t="s">
        <v>17</v>
      </c>
      <c r="C40" s="9" t="s">
        <v>18</v>
      </c>
      <c r="D40" s="9" t="s">
        <v>202</v>
      </c>
      <c r="E40" s="9" t="s">
        <v>203</v>
      </c>
      <c r="F40" s="10" t="s">
        <v>148</v>
      </c>
      <c r="G40" s="11" t="s">
        <v>22</v>
      </c>
      <c r="H40" s="12">
        <v>9500</v>
      </c>
      <c r="I40" s="10" t="s">
        <v>18</v>
      </c>
      <c r="J40" s="10" t="s">
        <v>23</v>
      </c>
      <c r="K40" s="10" t="s">
        <v>24</v>
      </c>
      <c r="L40" s="10" t="s">
        <v>204</v>
      </c>
      <c r="M40" s="10" t="s">
        <v>26</v>
      </c>
      <c r="N40" s="10" t="s">
        <v>27</v>
      </c>
      <c r="O40" s="10" t="s">
        <v>202</v>
      </c>
      <c r="P40" s="10" t="s">
        <v>205</v>
      </c>
      <c r="Q40" s="10" t="s">
        <v>257</v>
      </c>
      <c r="R40" s="10" t="s">
        <v>267</v>
      </c>
      <c r="S40" s="10" t="s">
        <v>268</v>
      </c>
    </row>
    <row r="41" spans="1:19" s="7" customFormat="1" x14ac:dyDescent="0.2">
      <c r="A41" s="8" t="s">
        <v>206</v>
      </c>
      <c r="B41" s="9" t="s">
        <v>17</v>
      </c>
      <c r="C41" s="9" t="s">
        <v>18</v>
      </c>
      <c r="D41" s="9" t="s">
        <v>207</v>
      </c>
      <c r="E41" s="9" t="s">
        <v>203</v>
      </c>
      <c r="F41" s="10" t="s">
        <v>208</v>
      </c>
      <c r="G41" s="11" t="s">
        <v>22</v>
      </c>
      <c r="H41" s="12">
        <v>6250</v>
      </c>
      <c r="I41" s="10" t="s">
        <v>18</v>
      </c>
      <c r="J41" s="10" t="s">
        <v>23</v>
      </c>
      <c r="K41" s="10" t="s">
        <v>24</v>
      </c>
      <c r="L41" s="10" t="s">
        <v>209</v>
      </c>
      <c r="M41" s="10" t="s">
        <v>26</v>
      </c>
      <c r="N41" s="10" t="s">
        <v>27</v>
      </c>
      <c r="O41" s="10" t="s">
        <v>207</v>
      </c>
      <c r="P41" s="10" t="s">
        <v>210</v>
      </c>
      <c r="Q41" s="10" t="s">
        <v>290</v>
      </c>
      <c r="R41" s="10" t="s">
        <v>253</v>
      </c>
      <c r="S41" s="10" t="s">
        <v>293</v>
      </c>
    </row>
    <row r="42" spans="1:19" s="7" customFormat="1" x14ac:dyDescent="0.2">
      <c r="A42" s="8" t="s">
        <v>211</v>
      </c>
      <c r="B42" s="9" t="s">
        <v>17</v>
      </c>
      <c r="C42" s="9" t="s">
        <v>18</v>
      </c>
      <c r="D42" s="9" t="s">
        <v>202</v>
      </c>
      <c r="E42" s="9" t="s">
        <v>203</v>
      </c>
      <c r="F42" s="10" t="s">
        <v>120</v>
      </c>
      <c r="G42" s="11" t="s">
        <v>22</v>
      </c>
      <c r="H42" s="12">
        <v>3000</v>
      </c>
      <c r="I42" s="10" t="s">
        <v>18</v>
      </c>
      <c r="J42" s="10" t="s">
        <v>23</v>
      </c>
      <c r="K42" s="10" t="s">
        <v>24</v>
      </c>
      <c r="L42" s="10" t="s">
        <v>212</v>
      </c>
      <c r="M42" s="10" t="s">
        <v>26</v>
      </c>
      <c r="N42" s="10" t="s">
        <v>27</v>
      </c>
      <c r="O42" s="10" t="s">
        <v>202</v>
      </c>
      <c r="P42" s="10" t="s">
        <v>213</v>
      </c>
      <c r="Q42" s="10" t="s">
        <v>257</v>
      </c>
      <c r="R42" s="10" t="s">
        <v>267</v>
      </c>
      <c r="S42" s="10" t="s">
        <v>261</v>
      </c>
    </row>
    <row r="43" spans="1:19" s="7" customFormat="1" x14ac:dyDescent="0.2">
      <c r="A43" s="8" t="s">
        <v>214</v>
      </c>
      <c r="B43" s="9" t="s">
        <v>17</v>
      </c>
      <c r="C43" s="9" t="s">
        <v>18</v>
      </c>
      <c r="D43" s="9" t="s">
        <v>202</v>
      </c>
      <c r="E43" s="9" t="s">
        <v>203</v>
      </c>
      <c r="F43" s="10" t="s">
        <v>215</v>
      </c>
      <c r="G43" s="11" t="s">
        <v>22</v>
      </c>
      <c r="H43" s="12">
        <v>6500</v>
      </c>
      <c r="I43" s="10" t="s">
        <v>18</v>
      </c>
      <c r="J43" s="10" t="s">
        <v>23</v>
      </c>
      <c r="K43" s="10" t="s">
        <v>116</v>
      </c>
      <c r="L43" s="10" t="s">
        <v>216</v>
      </c>
      <c r="M43" s="10" t="s">
        <v>26</v>
      </c>
      <c r="N43" s="10" t="s">
        <v>27</v>
      </c>
      <c r="O43" s="10" t="s">
        <v>202</v>
      </c>
      <c r="P43" s="10" t="s">
        <v>217</v>
      </c>
      <c r="Q43" s="10" t="s">
        <v>257</v>
      </c>
      <c r="R43" s="10" t="s">
        <v>267</v>
      </c>
      <c r="S43" s="10" t="s">
        <v>261</v>
      </c>
    </row>
    <row r="44" spans="1:19" s="7" customFormat="1" x14ac:dyDescent="0.2">
      <c r="A44" s="8" t="s">
        <v>218</v>
      </c>
      <c r="B44" s="9" t="s">
        <v>17</v>
      </c>
      <c r="C44" s="9" t="s">
        <v>18</v>
      </c>
      <c r="D44" s="9" t="s">
        <v>219</v>
      </c>
      <c r="E44" s="9" t="s">
        <v>220</v>
      </c>
      <c r="F44" s="10" t="s">
        <v>154</v>
      </c>
      <c r="G44" s="11" t="s">
        <v>22</v>
      </c>
      <c r="H44" s="12">
        <v>2100</v>
      </c>
      <c r="I44" s="10" t="s">
        <v>18</v>
      </c>
      <c r="J44" s="10" t="s">
        <v>23</v>
      </c>
      <c r="K44" s="10" t="s">
        <v>24</v>
      </c>
      <c r="L44" s="10" t="s">
        <v>221</v>
      </c>
      <c r="M44" s="10" t="s">
        <v>26</v>
      </c>
      <c r="N44" s="10" t="s">
        <v>27</v>
      </c>
      <c r="O44" s="10" t="s">
        <v>219</v>
      </c>
      <c r="P44" s="10" t="s">
        <v>222</v>
      </c>
      <c r="Q44" s="10" t="s">
        <v>446</v>
      </c>
      <c r="R44" s="10" t="s">
        <v>442</v>
      </c>
      <c r="S44" s="10" t="s">
        <v>447</v>
      </c>
    </row>
    <row r="45" spans="1:19" s="7" customFormat="1" x14ac:dyDescent="0.2">
      <c r="A45" s="8" t="s">
        <v>223</v>
      </c>
      <c r="B45" s="9" t="s">
        <v>17</v>
      </c>
      <c r="C45" s="9" t="s">
        <v>18</v>
      </c>
      <c r="D45" s="9" t="s">
        <v>219</v>
      </c>
      <c r="E45" s="9" t="s">
        <v>220</v>
      </c>
      <c r="F45" s="10" t="s">
        <v>154</v>
      </c>
      <c r="G45" s="11" t="s">
        <v>22</v>
      </c>
      <c r="H45" s="12">
        <v>2100</v>
      </c>
      <c r="I45" s="10" t="s">
        <v>18</v>
      </c>
      <c r="J45" s="10" t="s">
        <v>23</v>
      </c>
      <c r="K45" s="10" t="s">
        <v>24</v>
      </c>
      <c r="L45" s="10" t="s">
        <v>224</v>
      </c>
      <c r="M45" s="10" t="s">
        <v>26</v>
      </c>
      <c r="N45" s="10" t="s">
        <v>27</v>
      </c>
      <c r="O45" s="10" t="s">
        <v>219</v>
      </c>
      <c r="P45" s="10" t="s">
        <v>225</v>
      </c>
      <c r="Q45" s="10" t="s">
        <v>439</v>
      </c>
      <c r="R45" s="10" t="s">
        <v>442</v>
      </c>
      <c r="S45" s="10" t="s">
        <v>448</v>
      </c>
    </row>
    <row r="46" spans="1:19" s="7" customFormat="1" x14ac:dyDescent="0.2">
      <c r="A46" s="8" t="s">
        <v>226</v>
      </c>
      <c r="B46" s="9" t="s">
        <v>17</v>
      </c>
      <c r="C46" s="9" t="s">
        <v>18</v>
      </c>
      <c r="D46" s="9" t="s">
        <v>219</v>
      </c>
      <c r="E46" s="9" t="s">
        <v>220</v>
      </c>
      <c r="F46" s="10" t="s">
        <v>159</v>
      </c>
      <c r="G46" s="11" t="s">
        <v>22</v>
      </c>
      <c r="H46" s="12">
        <v>5625</v>
      </c>
      <c r="I46" s="10" t="s">
        <v>18</v>
      </c>
      <c r="J46" s="10" t="s">
        <v>23</v>
      </c>
      <c r="K46" s="10" t="s">
        <v>24</v>
      </c>
      <c r="L46" s="10" t="s">
        <v>227</v>
      </c>
      <c r="M46" s="10" t="s">
        <v>26</v>
      </c>
      <c r="N46" s="10" t="s">
        <v>27</v>
      </c>
      <c r="O46" s="10" t="s">
        <v>219</v>
      </c>
      <c r="P46" s="10" t="s">
        <v>228</v>
      </c>
      <c r="Q46" s="10" t="s">
        <v>439</v>
      </c>
      <c r="R46" s="7" t="s">
        <v>306</v>
      </c>
      <c r="S46" s="10" t="s">
        <v>448</v>
      </c>
    </row>
    <row r="47" spans="1:19" s="7" customFormat="1" x14ac:dyDescent="0.2">
      <c r="A47" s="8" t="s">
        <v>229</v>
      </c>
      <c r="B47" s="9" t="s">
        <v>17</v>
      </c>
      <c r="C47" s="9" t="s">
        <v>18</v>
      </c>
      <c r="D47" s="9" t="s">
        <v>30</v>
      </c>
      <c r="E47" s="9" t="s">
        <v>220</v>
      </c>
      <c r="F47" s="10" t="s">
        <v>230</v>
      </c>
      <c r="G47" s="11" t="s">
        <v>231</v>
      </c>
      <c r="H47" s="12">
        <v>6037.5</v>
      </c>
      <c r="I47" s="10" t="s">
        <v>18</v>
      </c>
      <c r="J47" s="10" t="s">
        <v>232</v>
      </c>
      <c r="K47" s="10" t="s">
        <v>233</v>
      </c>
      <c r="L47" s="10" t="s">
        <v>234</v>
      </c>
      <c r="M47" s="10" t="s">
        <v>26</v>
      </c>
      <c r="N47" s="10" t="s">
        <v>27</v>
      </c>
      <c r="O47" s="10" t="s">
        <v>30</v>
      </c>
      <c r="P47" s="10" t="s">
        <v>235</v>
      </c>
      <c r="Q47" s="10" t="s">
        <v>443</v>
      </c>
      <c r="R47" s="10" t="s">
        <v>250</v>
      </c>
      <c r="S47" s="10" t="s">
        <v>294</v>
      </c>
    </row>
    <row r="48" spans="1:19" s="7" customFormat="1" x14ac:dyDescent="0.2">
      <c r="A48" s="8" t="s">
        <v>236</v>
      </c>
      <c r="B48" s="9" t="s">
        <v>17</v>
      </c>
      <c r="C48" s="9" t="s">
        <v>18</v>
      </c>
      <c r="D48" s="9" t="s">
        <v>237</v>
      </c>
      <c r="E48" s="9" t="s">
        <v>220</v>
      </c>
      <c r="F48" s="10" t="s">
        <v>154</v>
      </c>
      <c r="G48" s="11" t="s">
        <v>22</v>
      </c>
      <c r="H48" s="12">
        <v>2100</v>
      </c>
      <c r="I48" s="10" t="s">
        <v>18</v>
      </c>
      <c r="J48" s="10" t="s">
        <v>23</v>
      </c>
      <c r="K48" s="10" t="s">
        <v>24</v>
      </c>
      <c r="L48" s="10" t="s">
        <v>238</v>
      </c>
      <c r="M48" s="10" t="s">
        <v>26</v>
      </c>
      <c r="N48" s="10" t="s">
        <v>27</v>
      </c>
      <c r="O48" s="10" t="s">
        <v>237</v>
      </c>
      <c r="P48" s="10" t="s">
        <v>239</v>
      </c>
      <c r="Q48" s="10" t="s">
        <v>439</v>
      </c>
      <c r="R48" s="10" t="s">
        <v>442</v>
      </c>
      <c r="S48" s="10" t="s">
        <v>445</v>
      </c>
    </row>
    <row r="49" spans="1:19" s="7" customFormat="1" x14ac:dyDescent="0.2">
      <c r="A49" s="8" t="s">
        <v>240</v>
      </c>
      <c r="B49" s="9" t="s">
        <v>17</v>
      </c>
      <c r="C49" s="9" t="s">
        <v>18</v>
      </c>
      <c r="D49" s="9" t="s">
        <v>241</v>
      </c>
      <c r="E49" s="9" t="s">
        <v>220</v>
      </c>
      <c r="F49" s="10" t="s">
        <v>242</v>
      </c>
      <c r="G49" s="11" t="s">
        <v>231</v>
      </c>
      <c r="H49" s="12">
        <v>3937.5</v>
      </c>
      <c r="I49" s="10" t="s">
        <v>18</v>
      </c>
      <c r="J49" s="10" t="s">
        <v>23</v>
      </c>
      <c r="K49" s="10" t="s">
        <v>24</v>
      </c>
      <c r="L49" s="10" t="s">
        <v>243</v>
      </c>
      <c r="M49" s="10" t="s">
        <v>26</v>
      </c>
      <c r="N49" s="10" t="s">
        <v>27</v>
      </c>
      <c r="O49" s="10" t="s">
        <v>241</v>
      </c>
      <c r="P49" s="10" t="s">
        <v>244</v>
      </c>
      <c r="Q49" s="10" t="s">
        <v>439</v>
      </c>
      <c r="R49" s="7" t="s">
        <v>306</v>
      </c>
      <c r="S49" s="10" t="s">
        <v>445</v>
      </c>
    </row>
    <row r="50" spans="1:19" s="7" customFormat="1" x14ac:dyDescent="0.2">
      <c r="A50" s="8" t="s">
        <v>245</v>
      </c>
      <c r="B50" s="9" t="s">
        <v>17</v>
      </c>
      <c r="C50" s="9" t="s">
        <v>18</v>
      </c>
      <c r="D50" s="9" t="s">
        <v>246</v>
      </c>
      <c r="E50" s="9" t="s">
        <v>220</v>
      </c>
      <c r="F50" s="10" t="s">
        <v>106</v>
      </c>
      <c r="G50" s="11" t="s">
        <v>22</v>
      </c>
      <c r="H50" s="12">
        <v>4350</v>
      </c>
      <c r="I50" s="10" t="s">
        <v>18</v>
      </c>
      <c r="J50" s="10" t="s">
        <v>23</v>
      </c>
      <c r="K50" s="10" t="s">
        <v>116</v>
      </c>
      <c r="L50" s="10" t="s">
        <v>247</v>
      </c>
      <c r="M50" s="10" t="s">
        <v>26</v>
      </c>
      <c r="N50" s="10" t="s">
        <v>27</v>
      </c>
      <c r="O50" s="10" t="s">
        <v>246</v>
      </c>
      <c r="P50" s="10" t="s">
        <v>248</v>
      </c>
      <c r="Q50" s="10" t="s">
        <v>252</v>
      </c>
      <c r="R50" s="10" t="s">
        <v>253</v>
      </c>
      <c r="S50" s="10" t="s">
        <v>256</v>
      </c>
    </row>
    <row r="51" spans="1:19" ht="15" x14ac:dyDescent="0.25">
      <c r="H51" s="13">
        <f>SUM(H2:H50)</f>
        <v>189789.2</v>
      </c>
    </row>
    <row r="56" spans="1:19" x14ac:dyDescent="0.2">
      <c r="H56" s="14">
        <f>+H19+H44+H45+H46+H48+H49</f>
        <v>16012.5</v>
      </c>
    </row>
  </sheetData>
  <autoFilter ref="A1:S51"/>
  <phoneticPr fontId="1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DATOS ALUMNOS</vt:lpstr>
      <vt:lpstr>GTO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2024-03-04T21:38:08Z</dcterms:created>
  <dcterms:modified xsi:type="dcterms:W3CDTF">2024-04-19T19:19:05Z</dcterms:modified>
</cp:coreProperties>
</file>