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16" windowHeight="11016"/>
  </bookViews>
  <sheets>
    <sheet name="GTO" sheetId="1" r:id="rId1"/>
    <sheet name="DATOS ALUMNOS" sheetId="2" r:id="rId2"/>
    <sheet name="ANALISIS  (2)" sheetId="5" r:id="rId3"/>
  </sheets>
  <definedNames>
    <definedName name="_xlnm._FilterDatabase" localSheetId="0" hidden="1">GTO!$A$1:$S$23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2" i="5" l="1"/>
  <c r="C73" i="5" s="1"/>
  <c r="C62" i="5"/>
  <c r="C63" i="5" s="1"/>
  <c r="C61" i="5"/>
  <c r="C58" i="5"/>
  <c r="C26" i="5"/>
  <c r="C27" i="5" s="1"/>
  <c r="C24" i="5"/>
  <c r="C22" i="5"/>
  <c r="C65" i="5" l="1"/>
  <c r="M10" i="5" s="1"/>
  <c r="C64" i="5"/>
  <c r="K17" i="5"/>
  <c r="C28" i="5"/>
  <c r="C74" i="5"/>
  <c r="C75" i="5" s="1"/>
  <c r="M11" i="5" s="1"/>
  <c r="H23" i="1"/>
  <c r="G39" i="2"/>
  <c r="K18" i="5" l="1"/>
  <c r="C29" i="5"/>
  <c r="M9" i="5" s="1"/>
  <c r="M12" i="5" s="1"/>
  <c r="K19" i="5"/>
  <c r="G18" i="2"/>
  <c r="G30" i="2" l="1"/>
  <c r="G43" i="2" s="1"/>
</calcChain>
</file>

<file path=xl/comments1.xml><?xml version="1.0" encoding="utf-8"?>
<comments xmlns="http://schemas.openxmlformats.org/spreadsheetml/2006/main">
  <authors>
    <author>90957229</author>
  </authors>
  <commentList>
    <comment ref="H1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<sst xmlns="http://schemas.openxmlformats.org/spreadsheetml/2006/main" count="636" uniqueCount="247">
  <si>
    <t>SOLO PEGAR LINEAS QUE INICIEN CON 03 EN LA ZONA DE COLOR AZUL</t>
  </si>
  <si>
    <t>TIPO DE REGISTRO</t>
  </si>
  <si>
    <t>CLAVE DEL MOVIMIENTO</t>
  </si>
  <si>
    <t>REFERENCIA DEL MOVIMIENTO</t>
  </si>
  <si>
    <t>FECHA DE OPERACIÓN DEL MOVIMIENTO</t>
  </si>
  <si>
    <t>IMPORTE DEL MOVIMIENTO (ENTEROS)</t>
  </si>
  <si>
    <t>IMORTE DEL MOVIMIENTO (DECIMALES)</t>
  </si>
  <si>
    <t xml:space="preserve">IMPORTE TOTAL DEL MOVIMIENTO </t>
  </si>
  <si>
    <t>SUBCLAVE  DEL DOCUMENTO OPERADOR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</si>
  <si>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</si>
  <si>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</si>
  <si>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</si>
  <si>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</si>
  <si>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</si>
  <si>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</si>
  <si>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</si>
  <si>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 xml:space="preserve">0384000151669820220801000000000036480084085900781075516506000003819233GTO                       0001516698Pago maestria Melissa H   </t>
  </si>
  <si>
    <t>03</t>
  </si>
  <si>
    <t>84</t>
  </si>
  <si>
    <t>0001516698</t>
  </si>
  <si>
    <t>20220801</t>
  </si>
  <si>
    <t>00000000003648</t>
  </si>
  <si>
    <t>00</t>
  </si>
  <si>
    <t>0859</t>
  </si>
  <si>
    <t>0078</t>
  </si>
  <si>
    <t>107551</t>
  </si>
  <si>
    <t>6506000003819233</t>
  </si>
  <si>
    <t xml:space="preserve">GTO                       </t>
  </si>
  <si>
    <t>Pago maestria Melissa H</t>
  </si>
  <si>
    <t xml:space="preserve">0384000030727220220803000000000036472084085900784533806506000003819233GTO                       0000307272PAGO MENSUALIDAD AGOSTO   </t>
  </si>
  <si>
    <t>0000307272</t>
  </si>
  <si>
    <t>20220803</t>
  </si>
  <si>
    <t>00000000003647</t>
  </si>
  <si>
    <t>20</t>
  </si>
  <si>
    <t>453380</t>
  </si>
  <si>
    <t>PAGO MENSUALIDAD AGOSTO</t>
  </si>
  <si>
    <t xml:space="preserve">0384000030822220220803000000000036470084085900784538806506000003819233GTO                       0000308222MENSUALIDAD MAESTRIA      </t>
  </si>
  <si>
    <t>0000308222</t>
  </si>
  <si>
    <t>453880</t>
  </si>
  <si>
    <t xml:space="preserve">MENSUALIDAD MAESTRIA   </t>
  </si>
  <si>
    <t xml:space="preserve">0384000030822220220803000000000036470084085900784567066506000003819233GTO                       0000308222MENSUALIDAD MAESTRIA      </t>
  </si>
  <si>
    <t>456706</t>
  </si>
  <si>
    <t xml:space="preserve">0384000202038420220803000000000009200084085900785510686506000003819233GTO                       0002020384Pago certificado          </t>
  </si>
  <si>
    <t>0002020384</t>
  </si>
  <si>
    <t>00000000000920</t>
  </si>
  <si>
    <t>551068</t>
  </si>
  <si>
    <t xml:space="preserve">Pago certificado       </t>
  </si>
  <si>
    <t xml:space="preserve">0384000709709320220805000000000009200084085900780833726506000003819233GTO                       0007097093TRAMITE CERTIFICADO       </t>
  </si>
  <si>
    <t>0007097093</t>
  </si>
  <si>
    <t>20220805</t>
  </si>
  <si>
    <t>083372</t>
  </si>
  <si>
    <t xml:space="preserve">TRAMITE CERTIFICADO    </t>
  </si>
  <si>
    <t xml:space="preserve">0384000050822020220805000000000036480084085900783747336506000003819233GTO                       0000508220Mes 6                     </t>
  </si>
  <si>
    <t>0000508220</t>
  </si>
  <si>
    <t>374733</t>
  </si>
  <si>
    <t xml:space="preserve">Mes 6                  </t>
  </si>
  <si>
    <t xml:space="preserve">0384000022080520220805000000000036480084085900720900076506000003819233GTO                       0000220805Campus Gto Maestria Adm   </t>
  </si>
  <si>
    <t>0000220805</t>
  </si>
  <si>
    <t>0072</t>
  </si>
  <si>
    <t>090007</t>
  </si>
  <si>
    <t>Campus Gto Maestria Adm</t>
  </si>
  <si>
    <t xml:space="preserve">0384000050822020220808000000000054520084085900780209656506000003819233GTO                       0000508220agosto                    </t>
  </si>
  <si>
    <t>20220808</t>
  </si>
  <si>
    <t>00000000005452</t>
  </si>
  <si>
    <t>020965</t>
  </si>
  <si>
    <t xml:space="preserve">agosto                 </t>
  </si>
  <si>
    <t xml:space="preserve">0384000050822020220808000000000040000084085900780212816506000003819233GTO                       0000508220PGO 5 AGOSTO              </t>
  </si>
  <si>
    <t>00000000004000</t>
  </si>
  <si>
    <t>021281</t>
  </si>
  <si>
    <t xml:space="preserve">PGO 5 AGOSTO           </t>
  </si>
  <si>
    <t xml:space="preserve">0384000090822020220809000000000009200084085900782641206506000003819233GTO                       0000908220Pagocertificado           </t>
  </si>
  <si>
    <t>0000908220</t>
  </si>
  <si>
    <t>20220809</t>
  </si>
  <si>
    <t>264120</t>
  </si>
  <si>
    <t xml:space="preserve">Pagocertificado        </t>
  </si>
  <si>
    <t xml:space="preserve">0384000000364720220811000000000036470084085900780239376506000003819233GTO                       0000003647COLEGIATURA AGOSTO 2022   </t>
  </si>
  <si>
    <t>0000003647</t>
  </si>
  <si>
    <t>20220811</t>
  </si>
  <si>
    <t>023937</t>
  </si>
  <si>
    <t>COLEGIATURA AGOSTO 2022</t>
  </si>
  <si>
    <t xml:space="preserve">0384000577126420220811000000000009200084085900728433556506000003819233GTO                       0005771264PAGO CERTIFICADO TOTAL    </t>
  </si>
  <si>
    <t>0005771264</t>
  </si>
  <si>
    <t>843355</t>
  </si>
  <si>
    <t xml:space="preserve">PAGO CERTIFICADO TOTAL </t>
  </si>
  <si>
    <t xml:space="preserve">0384000202207420220812000000000009200084051900624313416506000003819233GTO                       0002022074CONSTRUCCIONES URBANIZA   </t>
  </si>
  <si>
    <t>0002022074</t>
  </si>
  <si>
    <t>20220812</t>
  </si>
  <si>
    <t>0519</t>
  </si>
  <si>
    <t>0062</t>
  </si>
  <si>
    <t>431341</t>
  </si>
  <si>
    <t>CONSTRUCCIONES URBANIZA</t>
  </si>
  <si>
    <t xml:space="preserve">0384000022081520220815000000000011600084085900787554726506000003819233GTO                       0000220815Transferencia de Anja N   </t>
  </si>
  <si>
    <t>0000220815</t>
  </si>
  <si>
    <t>20220815</t>
  </si>
  <si>
    <t>00000000001160</t>
  </si>
  <si>
    <t>755472</t>
  </si>
  <si>
    <t>Transferencia de Anja N</t>
  </si>
  <si>
    <t xml:space="preserve">0384000150822020220815000000000032980084085900789541316506000003819233GTO                       0001508220colegiatura kitzel Cord   </t>
  </si>
  <si>
    <t>0001508220</t>
  </si>
  <si>
    <t>00000000003298</t>
  </si>
  <si>
    <t>954131</t>
  </si>
  <si>
    <t>colegiatura kitzel Cord</t>
  </si>
  <si>
    <t xml:space="preserve">0384000150822020220815000000000005820084085900789558536506000003819233GTO                       0001508220Colegiatura Kitzel Cord   </t>
  </si>
  <si>
    <t>00000000000582</t>
  </si>
  <si>
    <t>955853</t>
  </si>
  <si>
    <t>Colegiatura Kitzel Cord</t>
  </si>
  <si>
    <t xml:space="preserve">0384000015082220220815000000000038800084085900724622636506000003819233GTO                       0000150822MAC Samantha Urrea        </t>
  </si>
  <si>
    <t>0000150822</t>
  </si>
  <si>
    <t>00000000003880</t>
  </si>
  <si>
    <t>462263</t>
  </si>
  <si>
    <t xml:space="preserve">MAC Samantha Urrea     </t>
  </si>
  <si>
    <t xml:space="preserve">0384000180822020220818000000000009200084085900785108506506000003819233GTO                       0001808220PAGO CERTIFICADO DIEGO    </t>
  </si>
  <si>
    <t>0001808220</t>
  </si>
  <si>
    <t>20220818</t>
  </si>
  <si>
    <t>510850</t>
  </si>
  <si>
    <t xml:space="preserve">PAGO CERTIFICADO DIEGO </t>
  </si>
  <si>
    <t xml:space="preserve">0384000190822020220819000000000040000084085900721031066506000003819233GTO                       00019082203Pago agos 19             </t>
  </si>
  <si>
    <t>0001908220</t>
  </si>
  <si>
    <t>20220819</t>
  </si>
  <si>
    <t>103106</t>
  </si>
  <si>
    <t xml:space="preserve">3Pago agos 19          </t>
  </si>
  <si>
    <t xml:space="preserve">0384000450828520220830000000000032000084085900729795566506000003819233GTO                       0004508285pago                      </t>
  </si>
  <si>
    <t>0004508285</t>
  </si>
  <si>
    <t>20220830</t>
  </si>
  <si>
    <t>00000000003200</t>
  </si>
  <si>
    <t>979556</t>
  </si>
  <si>
    <t xml:space="preserve">pago                   </t>
  </si>
  <si>
    <t>MAESTRIA</t>
  </si>
  <si>
    <t>MENSUALIDAD</t>
  </si>
  <si>
    <t>ALUMNO</t>
  </si>
  <si>
    <t>INSTITUTO TECNOLÓGICO DE LA CONSTRUCCIÓN</t>
  </si>
  <si>
    <t>FECHA</t>
  </si>
  <si>
    <t>MAESTRÍA EN</t>
  </si>
  <si>
    <t xml:space="preserve">EN GERENCIA DE PROYECTOS, EQUIVALENCIA </t>
  </si>
  <si>
    <t>CED</t>
  </si>
  <si>
    <t xml:space="preserve">GUANAJUATO </t>
  </si>
  <si>
    <t>MGP-8</t>
  </si>
  <si>
    <t>#</t>
  </si>
  <si>
    <t>MATRÍCULA</t>
  </si>
  <si>
    <t>NOMBRE DEL ALUMNO</t>
  </si>
  <si>
    <t>CUATRIMESTRE O SEMESTRE (NO CICLO)</t>
  </si>
  <si>
    <t>% BECA</t>
  </si>
  <si>
    <t>PAGO</t>
  </si>
  <si>
    <t>ADEUDO</t>
  </si>
  <si>
    <t>MAC-16</t>
  </si>
  <si>
    <t>MVIB-7</t>
  </si>
  <si>
    <t xml:space="preserve">TOTAL GENERAL </t>
  </si>
  <si>
    <t xml:space="preserve">REFERENCIA </t>
  </si>
  <si>
    <t xml:space="preserve">MAESTRIA </t>
  </si>
  <si>
    <t xml:space="preserve">SERVICIOS ITC </t>
  </si>
  <si>
    <t>06 DE AGOSTO DE 2022.</t>
  </si>
  <si>
    <t>GUANAJUATO</t>
  </si>
  <si>
    <t xml:space="preserve">COTO MODULO </t>
  </si>
  <si>
    <t>Semestre</t>
  </si>
  <si>
    <t>Avance/ Modulo</t>
  </si>
  <si>
    <t>Asignatura</t>
  </si>
  <si>
    <t>PERIODO</t>
  </si>
  <si>
    <t>RESUMEN DE MAESTRIAS ABRIL 22</t>
  </si>
  <si>
    <t>PROGRAMA</t>
  </si>
  <si>
    <t>ASIGNATURA</t>
  </si>
  <si>
    <t>MONTO</t>
  </si>
  <si>
    <t>1ro</t>
  </si>
  <si>
    <t>MAC MAYO 22</t>
  </si>
  <si>
    <t>MVIIBN MAYO 22</t>
  </si>
  <si>
    <t>A PAGAR</t>
  </si>
  <si>
    <t xml:space="preserve">17 JUNIO - 09 JULIO </t>
  </si>
  <si>
    <t xml:space="preserve">FACTURA </t>
  </si>
  <si>
    <t>SUB</t>
  </si>
  <si>
    <t>REMANENTE NETO</t>
  </si>
  <si>
    <t xml:space="preserve">IVA </t>
  </si>
  <si>
    <t>SUBTOTAL</t>
  </si>
  <si>
    <t xml:space="preserve">MAS IVA  </t>
  </si>
  <si>
    <t xml:space="preserve">IMPORTE A FACTURAR </t>
  </si>
  <si>
    <t>ANALISIS MAC MARZO 22</t>
  </si>
  <si>
    <t>ALUMNOS</t>
  </si>
  <si>
    <t>MAC</t>
  </si>
  <si>
    <t xml:space="preserve"> 01/15</t>
  </si>
  <si>
    <t>PLANEACION, PROGRAMACION Y CONTROL DE OBRA</t>
  </si>
  <si>
    <t>11 MARZO - 02 ABRIL 2022</t>
  </si>
  <si>
    <t>VINCULADO</t>
  </si>
  <si>
    <t xml:space="preserve"> 02/15</t>
  </si>
  <si>
    <t>ANALISIS DE COSTOS</t>
  </si>
  <si>
    <t>08 ABRIL - 14 MAYO</t>
  </si>
  <si>
    <t xml:space="preserve"> 03/15</t>
  </si>
  <si>
    <t>LEGSLACION Y REG. EN LA INDUSTRIA DE LA CONSTRUCCION</t>
  </si>
  <si>
    <t xml:space="preserve">20 MAYO  -11 JUNIO </t>
  </si>
  <si>
    <t xml:space="preserve"> 04/05</t>
  </si>
  <si>
    <t>METODOS DE INVESTIGACION</t>
  </si>
  <si>
    <t xml:space="preserve"> 05/15</t>
  </si>
  <si>
    <t>2do</t>
  </si>
  <si>
    <t xml:space="preserve"> 06/15</t>
  </si>
  <si>
    <t xml:space="preserve"> 07/15</t>
  </si>
  <si>
    <t xml:space="preserve"> 08/15</t>
  </si>
  <si>
    <t xml:space="preserve"> 09/15</t>
  </si>
  <si>
    <t>3ro</t>
  </si>
  <si>
    <t xml:space="preserve"> 10/15</t>
  </si>
  <si>
    <t xml:space="preserve"> 11/15</t>
  </si>
  <si>
    <t xml:space="preserve"> 12/15</t>
  </si>
  <si>
    <t xml:space="preserve"> 13/15</t>
  </si>
  <si>
    <t xml:space="preserve"> 14/15</t>
  </si>
  <si>
    <t xml:space="preserve"> 15/15</t>
  </si>
  <si>
    <t>ANALISIS MVIIBN MARZO 2022</t>
  </si>
  <si>
    <t xml:space="preserve">MVIIBN </t>
  </si>
  <si>
    <t>ADMINISTRACION FINANCIERA Y CONTABILIDAD</t>
  </si>
  <si>
    <t>CONTABILIDAD Y FINANZAS</t>
  </si>
  <si>
    <t>COSTOS DE CONSTRUCCION EN LA VALUACION</t>
  </si>
  <si>
    <t>INTRODUCCIÓN A LA VALUACIÓN</t>
  </si>
  <si>
    <t>MCVT-6</t>
  </si>
  <si>
    <t>INSCRIPCIÓN</t>
  </si>
  <si>
    <t>JOSE LUIS HERNANDEZ HARCÍA</t>
  </si>
  <si>
    <t>MEN AGOSTO</t>
  </si>
  <si>
    <t>MELISA HERNADEZ VAZQUEZ</t>
  </si>
  <si>
    <t>LUIS EUGENIO RODRIGUEZ RUBIO</t>
  </si>
  <si>
    <t>BRENDA MARIA MURRIETA LANDEROS</t>
  </si>
  <si>
    <t>KITZEL CORDOVA ATILANO</t>
  </si>
  <si>
    <t>COMPLEMENTO MEN AGOSTO</t>
  </si>
  <si>
    <t>SAMANTHA URREA GUTIERREZ</t>
  </si>
  <si>
    <t>CERTIFICADO</t>
  </si>
  <si>
    <t>LUZ FABIOLA GARCIA SOTO</t>
  </si>
  <si>
    <t>DAVID RAMIREZ GONZALEZ</t>
  </si>
  <si>
    <t>JOSE HUMBERTO CORRALES MESTAS</t>
  </si>
  <si>
    <t>ALDO ULISES YOCUPICIO CHÁVEZ</t>
  </si>
  <si>
    <t>MVIBN-7</t>
  </si>
  <si>
    <t>YORDI SALVADOR PARAMO</t>
  </si>
  <si>
    <t>EDUARDO FLORES MENDOZA</t>
  </si>
  <si>
    <t>ARMANDO GARCÍA MARTÍNEZ</t>
  </si>
  <si>
    <t>MAYO/JUNIO</t>
  </si>
  <si>
    <t>MANUEL ALEJANDRO AZUA</t>
  </si>
  <si>
    <t>MEN JUNIO</t>
  </si>
  <si>
    <t>EDGAR HUMBERTO PALACIOS YEBRA</t>
  </si>
  <si>
    <t>OSCAR ZARAZUA JAIME</t>
  </si>
  <si>
    <t>JUNIO</t>
  </si>
  <si>
    <t xml:space="preserve">1ER SEMESTRE </t>
  </si>
  <si>
    <t>AGOSTO</t>
  </si>
  <si>
    <t>COMPLEMENTO AGOSTO</t>
  </si>
  <si>
    <t xml:space="preserve">ANJA NASHELY LOPEZ CABRERA </t>
  </si>
  <si>
    <t xml:space="preserve">DIEGO </t>
  </si>
  <si>
    <t xml:space="preserve">CONTABILIDAD Y FINANZAS </t>
  </si>
  <si>
    <t xml:space="preserve">15 JULIO -  06 AGOSTO </t>
  </si>
  <si>
    <t xml:space="preserve">METODOS DE EVALUACION </t>
  </si>
  <si>
    <t>AGOSTO 2022.</t>
  </si>
  <si>
    <t>AGOSTO  2022.</t>
  </si>
  <si>
    <t xml:space="preserve">MCVT- NUEVA </t>
  </si>
  <si>
    <t xml:space="preserve">MCVT- POR APERTURAR </t>
  </si>
  <si>
    <t>19 AGOSTO -  10 SEPTIEMBRE</t>
  </si>
  <si>
    <t xml:space="preserve">ADMON DE RECURSOS HUMANOS </t>
  </si>
  <si>
    <t>INGENIERIA  ECONOMICA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</si>
</sst>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Arial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w Cen MT Condensed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Tw Cen MT Condensed"/>
      <family val="2"/>
    </font>
    <font>
      <sz val="11"/>
      <color theme="1"/>
      <name val="Tw Cen MT Condensed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0" fontId="12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3" fillId="0" borderId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114">
    <xf numFmtId="0" fontId="0" fillId="0" borderId="0" xfId="0"/>
    <xf numFmtId="49" fontId="6" fillId="2" borderId="1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horizontal="center" vertical="center" wrapText="1"/>
    </xf>
    <xf numFmtId="49" fontId="0" fillId="4" borderId="4" xfId="0" applyNumberFormat="1" applyFill="1" applyBorder="1" applyAlignment="1">
      <alignment horizontal="left"/>
    </xf>
    <xf numFmtId="49" fontId="0" fillId="0" borderId="0" xfId="0" applyNumberFormat="1"/>
    <xf numFmtId="2" fontId="0" fillId="0" borderId="0" xfId="0" applyNumberFormat="1"/>
    <xf numFmtId="43" fontId="0" fillId="0" borderId="0" xfId="1" applyFont="1"/>
    <xf numFmtId="0" fontId="0" fillId="0" borderId="0" xfId="0" applyAlignment="1">
      <alignment horizontal="left"/>
    </xf>
    <xf numFmtId="43" fontId="8" fillId="5" borderId="0" xfId="1" applyFont="1" applyFill="1"/>
    <xf numFmtId="0" fontId="5" fillId="0" borderId="0" xfId="2"/>
    <xf numFmtId="0" fontId="10" fillId="0" borderId="0" xfId="2" applyFont="1"/>
    <xf numFmtId="0" fontId="4" fillId="0" borderId="0" xfId="3"/>
    <xf numFmtId="0" fontId="10" fillId="0" borderId="0" xfId="2" applyFont="1" applyAlignment="1">
      <alignment horizontal="right"/>
    </xf>
    <xf numFmtId="14" fontId="10" fillId="0" borderId="0" xfId="2" applyNumberFormat="1" applyFont="1"/>
    <xf numFmtId="0" fontId="11" fillId="0" borderId="0" xfId="2" applyFont="1"/>
    <xf numFmtId="0" fontId="10" fillId="6" borderId="1" xfId="2" applyFont="1" applyFill="1" applyBorder="1" applyAlignment="1">
      <alignment horizontal="center" vertical="center" wrapText="1"/>
    </xf>
    <xf numFmtId="0" fontId="10" fillId="6" borderId="5" xfId="2" applyFont="1" applyFill="1" applyBorder="1" applyAlignment="1">
      <alignment horizontal="center" vertical="center"/>
    </xf>
    <xf numFmtId="0" fontId="10" fillId="6" borderId="1" xfId="2" applyFont="1" applyFill="1" applyBorder="1" applyAlignment="1">
      <alignment horizontal="center" vertical="center"/>
    </xf>
    <xf numFmtId="0" fontId="10" fillId="6" borderId="5" xfId="2" applyFont="1" applyFill="1" applyBorder="1" applyAlignment="1">
      <alignment horizontal="center" wrapText="1"/>
    </xf>
    <xf numFmtId="17" fontId="10" fillId="6" borderId="5" xfId="2" applyNumberFormat="1" applyFont="1" applyFill="1" applyBorder="1" applyAlignment="1">
      <alignment horizontal="center" vertical="center" wrapText="1"/>
    </xf>
    <xf numFmtId="0" fontId="10" fillId="6" borderId="6" xfId="2" applyFont="1" applyFill="1" applyBorder="1" applyAlignment="1">
      <alignment horizontal="center" vertical="center"/>
    </xf>
    <xf numFmtId="0" fontId="12" fillId="0" borderId="3" xfId="4" applyBorder="1"/>
    <xf numFmtId="0" fontId="5" fillId="0" borderId="3" xfId="2" applyBorder="1"/>
    <xf numFmtId="0" fontId="5" fillId="0" borderId="3" xfId="2" applyBorder="1" applyAlignment="1">
      <alignment horizontal="center"/>
    </xf>
    <xf numFmtId="0" fontId="5" fillId="0" borderId="0" xfId="2" applyAlignment="1">
      <alignment horizontal="center"/>
    </xf>
    <xf numFmtId="44" fontId="13" fillId="7" borderId="0" xfId="2" applyNumberFormat="1" applyFont="1" applyFill="1"/>
    <xf numFmtId="4" fontId="5" fillId="0" borderId="0" xfId="2" applyNumberFormat="1"/>
    <xf numFmtId="49" fontId="5" fillId="0" borderId="0" xfId="2" applyNumberFormat="1"/>
    <xf numFmtId="44" fontId="5" fillId="0" borderId="0" xfId="2" applyNumberFormat="1"/>
    <xf numFmtId="44" fontId="13" fillId="8" borderId="0" xfId="2" applyNumberFormat="1" applyFont="1" applyFill="1"/>
    <xf numFmtId="0" fontId="8" fillId="0" borderId="0" xfId="2" applyFont="1" applyAlignment="1">
      <alignment horizontal="center"/>
    </xf>
    <xf numFmtId="44" fontId="13" fillId="0" borderId="0" xfId="2" applyNumberFormat="1" applyFont="1"/>
    <xf numFmtId="0" fontId="4" fillId="0" borderId="3" xfId="3" applyBorder="1"/>
    <xf numFmtId="0" fontId="8" fillId="0" borderId="0" xfId="2" applyFont="1"/>
    <xf numFmtId="44" fontId="8" fillId="0" borderId="0" xfId="2" applyNumberFormat="1" applyFont="1"/>
    <xf numFmtId="0" fontId="14" fillId="0" borderId="0" xfId="3" applyFont="1"/>
    <xf numFmtId="0" fontId="8" fillId="0" borderId="14" xfId="9" applyFont="1" applyBorder="1"/>
    <xf numFmtId="0" fontId="5" fillId="0" borderId="34" xfId="2" applyBorder="1"/>
    <xf numFmtId="43" fontId="0" fillId="0" borderId="3" xfId="1" applyFont="1" applyBorder="1"/>
    <xf numFmtId="0" fontId="0" fillId="0" borderId="3" xfId="0" applyBorder="1"/>
    <xf numFmtId="49" fontId="0" fillId="0" borderId="3" xfId="0" applyNumberFormat="1" applyBorder="1"/>
    <xf numFmtId="0" fontId="0" fillId="0" borderId="34" xfId="0" applyBorder="1"/>
    <xf numFmtId="43" fontId="0" fillId="0" borderId="35" xfId="1" applyFont="1" applyBorder="1"/>
    <xf numFmtId="49" fontId="0" fillId="0" borderId="2" xfId="0" applyNumberFormat="1" applyBorder="1"/>
    <xf numFmtId="49" fontId="0" fillId="0" borderId="4" xfId="0" applyNumberFormat="1" applyBorder="1" applyAlignment="1">
      <alignment horizontal="left"/>
    </xf>
    <xf numFmtId="43" fontId="0" fillId="0" borderId="0" xfId="1" applyFont="1" applyFill="1"/>
    <xf numFmtId="43" fontId="0" fillId="0" borderId="0" xfId="1" applyFont="1" applyBorder="1"/>
    <xf numFmtId="43" fontId="0" fillId="0" borderId="3" xfId="1" applyFont="1" applyFill="1" applyBorder="1"/>
    <xf numFmtId="43" fontId="4" fillId="0" borderId="0" xfId="3" applyNumberFormat="1"/>
    <xf numFmtId="0" fontId="8" fillId="8" borderId="0" xfId="2" applyFont="1" applyFill="1" applyAlignment="1">
      <alignment horizontal="center"/>
    </xf>
    <xf numFmtId="0" fontId="10" fillId="0" borderId="3" xfId="22" applyFont="1" applyBorder="1" applyAlignment="1">
      <alignment horizontal="center"/>
    </xf>
    <xf numFmtId="0" fontId="1" fillId="0" borderId="0" xfId="22"/>
    <xf numFmtId="0" fontId="15" fillId="0" borderId="36" xfId="22" applyFont="1" applyBorder="1" applyAlignment="1">
      <alignment horizontal="center" vertical="center" wrapText="1"/>
    </xf>
    <xf numFmtId="0" fontId="15" fillId="0" borderId="25" xfId="22" applyFont="1" applyBorder="1" applyAlignment="1">
      <alignment horizontal="center" vertical="center" wrapText="1"/>
    </xf>
    <xf numFmtId="44" fontId="15" fillId="0" borderId="25" xfId="22" applyNumberFormat="1" applyFont="1" applyBorder="1" applyAlignment="1">
      <alignment horizontal="center" vertical="center" wrapText="1"/>
    </xf>
    <xf numFmtId="0" fontId="15" fillId="0" borderId="7" xfId="22" applyFont="1" applyBorder="1" applyAlignment="1">
      <alignment horizontal="center" vertical="center" wrapText="1"/>
    </xf>
    <xf numFmtId="0" fontId="1" fillId="0" borderId="25" xfId="22" applyBorder="1" applyAlignment="1">
      <alignment horizontal="center" vertical="center" wrapText="1"/>
    </xf>
    <xf numFmtId="0" fontId="1" fillId="0" borderId="0" xfId="23"/>
    <xf numFmtId="0" fontId="15" fillId="0" borderId="23" xfId="22" applyFont="1" applyBorder="1" applyAlignment="1">
      <alignment horizontal="center" vertical="center" wrapText="1"/>
    </xf>
    <xf numFmtId="0" fontId="15" fillId="0" borderId="24" xfId="22" applyFont="1" applyBorder="1" applyAlignment="1">
      <alignment horizontal="center" vertical="center" wrapText="1"/>
    </xf>
    <xf numFmtId="0" fontId="15" fillId="0" borderId="26" xfId="22" applyFont="1" applyBorder="1" applyAlignment="1">
      <alignment horizontal="center" vertical="center" wrapText="1"/>
    </xf>
    <xf numFmtId="0" fontId="1" fillId="0" borderId="24" xfId="22" applyBorder="1" applyAlignment="1">
      <alignment horizontal="center" vertical="center" wrapText="1"/>
    </xf>
    <xf numFmtId="0" fontId="1" fillId="0" borderId="8" xfId="23" applyBorder="1" applyAlignment="1">
      <alignment horizontal="center"/>
    </xf>
    <xf numFmtId="0" fontId="1" fillId="0" borderId="5" xfId="23" applyBorder="1" applyAlignment="1">
      <alignment horizontal="center"/>
    </xf>
    <xf numFmtId="0" fontId="1" fillId="0" borderId="6" xfId="23" applyBorder="1" applyAlignment="1">
      <alignment horizontal="center"/>
    </xf>
    <xf numFmtId="0" fontId="16" fillId="6" borderId="27" xfId="22" applyFont="1" applyFill="1" applyBorder="1" applyAlignment="1">
      <alignment horizontal="center"/>
    </xf>
    <xf numFmtId="0" fontId="1" fillId="0" borderId="28" xfId="22" applyBorder="1" applyAlignment="1">
      <alignment horizontal="center"/>
    </xf>
    <xf numFmtId="44" fontId="0" fillId="6" borderId="21" xfId="24" applyFont="1" applyFill="1" applyBorder="1" applyAlignment="1">
      <alignment horizontal="center"/>
    </xf>
    <xf numFmtId="0" fontId="10" fillId="0" borderId="11" xfId="22" applyFont="1" applyBorder="1" applyAlignment="1">
      <alignment horizontal="center"/>
    </xf>
    <xf numFmtId="16" fontId="1" fillId="0" borderId="29" xfId="22" applyNumberFormat="1" applyBorder="1" applyAlignment="1">
      <alignment horizontal="center"/>
    </xf>
    <xf numFmtId="0" fontId="17" fillId="8" borderId="3" xfId="22" applyFont="1" applyFill="1" applyBorder="1" applyAlignment="1">
      <alignment horizontal="left"/>
    </xf>
    <xf numFmtId="0" fontId="1" fillId="0" borderId="9" xfId="23" applyBorder="1" applyAlignment="1">
      <alignment horizontal="center"/>
    </xf>
    <xf numFmtId="0" fontId="1" fillId="0" borderId="10" xfId="23" applyBorder="1" applyAlignment="1">
      <alignment horizontal="center"/>
    </xf>
    <xf numFmtId="0" fontId="1" fillId="0" borderId="11" xfId="23" applyBorder="1" applyAlignment="1">
      <alignment horizontal="center"/>
    </xf>
    <xf numFmtId="0" fontId="16" fillId="6" borderId="0" xfId="22" applyFont="1" applyFill="1"/>
    <xf numFmtId="0" fontId="1" fillId="0" borderId="12" xfId="23" applyBorder="1" applyAlignment="1">
      <alignment horizontal="center"/>
    </xf>
    <xf numFmtId="0" fontId="1" fillId="0" borderId="15" xfId="23" applyBorder="1"/>
    <xf numFmtId="0" fontId="1" fillId="0" borderId="4" xfId="23" applyBorder="1" applyAlignment="1">
      <alignment horizontal="center"/>
    </xf>
    <xf numFmtId="44" fontId="1" fillId="0" borderId="16" xfId="23" applyNumberFormat="1" applyBorder="1"/>
    <xf numFmtId="0" fontId="1" fillId="0" borderId="17" xfId="23" applyBorder="1"/>
    <xf numFmtId="0" fontId="1" fillId="0" borderId="18" xfId="23" applyBorder="1" applyAlignment="1">
      <alignment horizontal="center"/>
    </xf>
    <xf numFmtId="44" fontId="1" fillId="0" borderId="13" xfId="23" applyNumberFormat="1" applyBorder="1"/>
    <xf numFmtId="16" fontId="1" fillId="0" borderId="30" xfId="22" applyNumberFormat="1" applyBorder="1" applyAlignment="1">
      <alignment horizontal="center"/>
    </xf>
    <xf numFmtId="0" fontId="10" fillId="0" borderId="10" xfId="22" applyFont="1" applyBorder="1" applyAlignment="1">
      <alignment horizontal="center"/>
    </xf>
    <xf numFmtId="16" fontId="1" fillId="0" borderId="31" xfId="22" applyNumberFormat="1" applyBorder="1" applyAlignment="1">
      <alignment horizontal="center"/>
    </xf>
    <xf numFmtId="0" fontId="17" fillId="10" borderId="3" xfId="22" applyFont="1" applyFill="1" applyBorder="1" applyAlignment="1">
      <alignment horizontal="left"/>
    </xf>
    <xf numFmtId="0" fontId="10" fillId="0" borderId="18" xfId="23" applyFont="1" applyBorder="1"/>
    <xf numFmtId="44" fontId="18" fillId="6" borderId="18" xfId="23" applyNumberFormat="1" applyFont="1" applyFill="1" applyBorder="1"/>
    <xf numFmtId="44" fontId="0" fillId="0" borderId="21" xfId="24" applyFont="1" applyBorder="1" applyAlignment="1">
      <alignment horizontal="center"/>
    </xf>
    <xf numFmtId="0" fontId="21" fillId="7" borderId="3" xfId="22" applyFont="1" applyFill="1" applyBorder="1" applyAlignment="1">
      <alignment horizontal="left"/>
    </xf>
    <xf numFmtId="44" fontId="1" fillId="0" borderId="0" xfId="23" applyNumberFormat="1"/>
    <xf numFmtId="16" fontId="1" fillId="0" borderId="32" xfId="22" applyNumberFormat="1" applyBorder="1" applyAlignment="1">
      <alignment horizontal="center"/>
    </xf>
    <xf numFmtId="44" fontId="1" fillId="0" borderId="0" xfId="22" applyNumberFormat="1"/>
    <xf numFmtId="0" fontId="22" fillId="0" borderId="29" xfId="22" applyFont="1" applyBorder="1" applyAlignment="1">
      <alignment horizontal="left"/>
    </xf>
    <xf numFmtId="44" fontId="19" fillId="0" borderId="0" xfId="22" applyNumberFormat="1" applyFont="1"/>
    <xf numFmtId="17" fontId="1" fillId="0" borderId="0" xfId="23" applyNumberFormat="1"/>
    <xf numFmtId="44" fontId="19" fillId="8" borderId="0" xfId="22" applyNumberFormat="1" applyFont="1" applyFill="1"/>
    <xf numFmtId="44" fontId="0" fillId="0" borderId="0" xfId="24" applyFont="1"/>
    <xf numFmtId="44" fontId="20" fillId="0" borderId="0" xfId="23" applyNumberFormat="1" applyFont="1"/>
    <xf numFmtId="0" fontId="19" fillId="0" borderId="0" xfId="23" applyFont="1"/>
    <xf numFmtId="44" fontId="18" fillId="9" borderId="12" xfId="24" applyFont="1" applyFill="1" applyBorder="1"/>
    <xf numFmtId="0" fontId="10" fillId="0" borderId="0" xfId="22" applyFont="1" applyAlignment="1">
      <alignment horizontal="center"/>
    </xf>
    <xf numFmtId="0" fontId="10" fillId="0" borderId="19" xfId="22" applyFont="1" applyBorder="1" applyAlignment="1">
      <alignment horizontal="center"/>
    </xf>
    <xf numFmtId="0" fontId="15" fillId="0" borderId="20" xfId="22" applyFont="1" applyBorder="1" applyAlignment="1">
      <alignment horizontal="center" vertical="center" wrapText="1"/>
    </xf>
    <xf numFmtId="0" fontId="15" fillId="0" borderId="21" xfId="22" applyFont="1" applyBorder="1" applyAlignment="1">
      <alignment horizontal="center" vertical="center" wrapText="1"/>
    </xf>
    <xf numFmtId="0" fontId="15" fillId="0" borderId="22" xfId="22" applyFont="1" applyBorder="1" applyAlignment="1">
      <alignment horizontal="center" vertical="center" wrapText="1"/>
    </xf>
    <xf numFmtId="0" fontId="1" fillId="0" borderId="21" xfId="22" applyBorder="1" applyAlignment="1">
      <alignment horizontal="center" vertical="center" wrapText="1"/>
    </xf>
    <xf numFmtId="0" fontId="1" fillId="0" borderId="33" xfId="22" applyBorder="1" applyAlignment="1">
      <alignment horizontal="center"/>
    </xf>
    <xf numFmtId="0" fontId="10" fillId="0" borderId="12" xfId="22" applyFont="1" applyBorder="1" applyAlignment="1">
      <alignment horizontal="center"/>
    </xf>
    <xf numFmtId="0" fontId="16" fillId="0" borderId="0" xfId="23" applyFont="1"/>
  </cellXfs>
  <cellStyles count="25">
    <cellStyle name="Millares" xfId="1" builtinId="3"/>
    <cellStyle name="Millares 2" xfId="12"/>
    <cellStyle name="Moneda 2" xfId="7"/>
    <cellStyle name="Moneda 2 2" xfId="8"/>
    <cellStyle name="Moneda 2 2 2" xfId="16"/>
    <cellStyle name="Moneda 2 2 3" xfId="21"/>
    <cellStyle name="Moneda 2 2 3 2" xfId="24"/>
    <cellStyle name="Moneda 2 3" xfId="15"/>
    <cellStyle name="Moneda 3" xfId="6"/>
    <cellStyle name="Moneda 3 2" xfId="14"/>
    <cellStyle name="Normal" xfId="0" builtinId="0"/>
    <cellStyle name="Normal 2" xfId="3"/>
    <cellStyle name="Normal 2 2" xfId="9"/>
    <cellStyle name="Normal 2 2 2" xfId="10"/>
    <cellStyle name="Normal 2 2 2 2" xfId="17"/>
    <cellStyle name="Normal 2 2 2 3" xfId="19"/>
    <cellStyle name="Normal 2 2 2 3 2" xfId="22"/>
    <cellStyle name="Normal 2 3" xfId="13"/>
    <cellStyle name="Normal 3" xfId="4"/>
    <cellStyle name="Normal 3 2" xfId="11"/>
    <cellStyle name="Normal 3 3" xfId="18"/>
    <cellStyle name="Normal 3 4" xfId="20"/>
    <cellStyle name="Normal 3 4 2" xfId="23"/>
    <cellStyle name="Normal 5" xfId="2"/>
    <cellStyle name="Porcentaje 2" xfId="5"/>
  </cellStyles>
  <dxfs count="1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66675</xdr:rowOff>
    </xdr:from>
    <xdr:ext cx="1050182" cy="461010"/>
    <xdr:pic>
      <xdr:nvPicPr>
        <xdr:cNvPr id="2" name="Imagen 2">
          <a:extLst>
            <a:ext uri="{FF2B5EF4-FFF2-40B4-BE49-F238E27FC236}">
              <a16:creationId xmlns:a16="http://schemas.microsoft.com/office/drawing/2014/main" xmlns="" id="{6DA396AE-00DB-4ECA-A53A-42D31506D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9555"/>
          <a:ext cx="1050182" cy="4610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3"/>
  <sheetViews>
    <sheetView tabSelected="1" topLeftCell="J1" workbookViewId="0">
      <selection activeCell="S16" sqref="S16"/>
    </sheetView>
  </sheetViews>
  <sheetFormatPr baseColWidth="10" defaultRowHeight="13.2" x14ac:dyDescent="0.25"/>
  <cols>
    <col min="8" max="8" width="11.44140625" style="10"/>
    <col min="16" max="16" width="28.44140625" customWidth="1"/>
    <col min="18" max="18" width="29" bestFit="1" customWidth="1"/>
    <col min="19" max="19" width="36.44140625" bestFit="1" customWidth="1"/>
  </cols>
  <sheetData>
    <row r="1" spans="1:19" ht="29.2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127</v>
      </c>
      <c r="R1" s="4" t="s">
        <v>128</v>
      </c>
      <c r="S1" s="4" t="s">
        <v>129</v>
      </c>
    </row>
    <row r="2" spans="1:19" x14ac:dyDescent="0.25">
      <c r="A2" s="7" t="s">
        <v>16</v>
      </c>
      <c r="B2" s="8" t="s">
        <v>17</v>
      </c>
      <c r="C2" s="8" t="s">
        <v>18</v>
      </c>
      <c r="D2" s="8" t="s">
        <v>19</v>
      </c>
      <c r="E2" s="8" t="s">
        <v>20</v>
      </c>
      <c r="F2" t="s">
        <v>21</v>
      </c>
      <c r="G2" s="9" t="s">
        <v>22</v>
      </c>
      <c r="H2" s="10">
        <v>3648</v>
      </c>
      <c r="I2" t="s">
        <v>18</v>
      </c>
      <c r="J2" t="s">
        <v>23</v>
      </c>
      <c r="K2" t="s">
        <v>24</v>
      </c>
      <c r="L2" t="s">
        <v>25</v>
      </c>
      <c r="M2" t="s">
        <v>26</v>
      </c>
      <c r="N2" s="11" t="s">
        <v>27</v>
      </c>
      <c r="O2" t="s">
        <v>19</v>
      </c>
      <c r="P2" t="s">
        <v>28</v>
      </c>
      <c r="Q2" t="s">
        <v>144</v>
      </c>
      <c r="R2" t="s">
        <v>210</v>
      </c>
      <c r="S2" t="s">
        <v>211</v>
      </c>
    </row>
    <row r="3" spans="1:19" x14ac:dyDescent="0.25">
      <c r="A3" s="7" t="s">
        <v>29</v>
      </c>
      <c r="B3" s="8" t="s">
        <v>17</v>
      </c>
      <c r="C3" s="8" t="s">
        <v>18</v>
      </c>
      <c r="D3" s="8" t="s">
        <v>30</v>
      </c>
      <c r="E3" s="8" t="s">
        <v>31</v>
      </c>
      <c r="F3" t="s">
        <v>32</v>
      </c>
      <c r="G3" s="9" t="s">
        <v>33</v>
      </c>
      <c r="H3" s="10">
        <v>3647.2</v>
      </c>
      <c r="I3" t="s">
        <v>18</v>
      </c>
      <c r="J3" t="s">
        <v>23</v>
      </c>
      <c r="K3" t="s">
        <v>24</v>
      </c>
      <c r="L3" t="s">
        <v>34</v>
      </c>
      <c r="M3" t="s">
        <v>26</v>
      </c>
      <c r="N3" s="11" t="s">
        <v>27</v>
      </c>
      <c r="O3" t="s">
        <v>30</v>
      </c>
      <c r="P3" t="s">
        <v>35</v>
      </c>
      <c r="Q3" t="s">
        <v>144</v>
      </c>
      <c r="R3" t="s">
        <v>210</v>
      </c>
      <c r="S3" t="s">
        <v>212</v>
      </c>
    </row>
    <row r="4" spans="1:19" x14ac:dyDescent="0.25">
      <c r="A4" s="7" t="s">
        <v>36</v>
      </c>
      <c r="B4" s="8" t="s">
        <v>17</v>
      </c>
      <c r="C4" s="8" t="s">
        <v>18</v>
      </c>
      <c r="D4" s="8" t="s">
        <v>37</v>
      </c>
      <c r="E4" s="8" t="s">
        <v>31</v>
      </c>
      <c r="F4" t="s">
        <v>32</v>
      </c>
      <c r="G4" s="9" t="s">
        <v>22</v>
      </c>
      <c r="H4" s="10">
        <v>3647</v>
      </c>
      <c r="I4" t="s">
        <v>18</v>
      </c>
      <c r="J4" t="s">
        <v>23</v>
      </c>
      <c r="K4" t="s">
        <v>24</v>
      </c>
      <c r="L4" t="s">
        <v>38</v>
      </c>
      <c r="M4" t="s">
        <v>26</v>
      </c>
      <c r="N4" s="11" t="s">
        <v>27</v>
      </c>
      <c r="O4" t="s">
        <v>37</v>
      </c>
      <c r="P4" t="s">
        <v>39</v>
      </c>
      <c r="Q4" t="s">
        <v>222</v>
      </c>
      <c r="R4" t="s">
        <v>210</v>
      </c>
      <c r="S4" t="s">
        <v>223</v>
      </c>
    </row>
    <row r="5" spans="1:19" x14ac:dyDescent="0.25">
      <c r="A5" s="7" t="s">
        <v>40</v>
      </c>
      <c r="B5" s="8" t="s">
        <v>17</v>
      </c>
      <c r="C5" s="8" t="s">
        <v>18</v>
      </c>
      <c r="D5" s="8" t="s">
        <v>37</v>
      </c>
      <c r="E5" s="8" t="s">
        <v>31</v>
      </c>
      <c r="F5" t="s">
        <v>32</v>
      </c>
      <c r="G5" s="9" t="s">
        <v>22</v>
      </c>
      <c r="H5" s="10">
        <v>3647</v>
      </c>
      <c r="I5" t="s">
        <v>18</v>
      </c>
      <c r="J5" t="s">
        <v>23</v>
      </c>
      <c r="K5" t="s">
        <v>24</v>
      </c>
      <c r="L5" t="s">
        <v>41</v>
      </c>
      <c r="M5" t="s">
        <v>26</v>
      </c>
      <c r="N5" s="11" t="s">
        <v>27</v>
      </c>
      <c r="O5" t="s">
        <v>37</v>
      </c>
      <c r="P5" t="s">
        <v>39</v>
      </c>
      <c r="Q5" t="s">
        <v>222</v>
      </c>
      <c r="R5" t="s">
        <v>210</v>
      </c>
      <c r="S5" t="s">
        <v>224</v>
      </c>
    </row>
    <row r="6" spans="1:19" x14ac:dyDescent="0.25">
      <c r="A6" s="7" t="s">
        <v>42</v>
      </c>
      <c r="B6" s="8" t="s">
        <v>17</v>
      </c>
      <c r="C6" s="8" t="s">
        <v>18</v>
      </c>
      <c r="D6" s="8" t="s">
        <v>43</v>
      </c>
      <c r="E6" s="8" t="s">
        <v>31</v>
      </c>
      <c r="F6" t="s">
        <v>44</v>
      </c>
      <c r="G6" s="9" t="s">
        <v>22</v>
      </c>
      <c r="H6" s="10">
        <v>920</v>
      </c>
      <c r="I6" t="s">
        <v>18</v>
      </c>
      <c r="J6" t="s">
        <v>23</v>
      </c>
      <c r="K6" t="s">
        <v>24</v>
      </c>
      <c r="L6" t="s">
        <v>45</v>
      </c>
      <c r="M6" t="s">
        <v>26</v>
      </c>
      <c r="N6" s="11" t="s">
        <v>27</v>
      </c>
      <c r="O6" t="s">
        <v>43</v>
      </c>
      <c r="P6" t="s">
        <v>46</v>
      </c>
      <c r="Q6" t="s">
        <v>136</v>
      </c>
      <c r="R6" t="s">
        <v>217</v>
      </c>
      <c r="S6" t="s">
        <v>219</v>
      </c>
    </row>
    <row r="7" spans="1:19" x14ac:dyDescent="0.25">
      <c r="A7" s="7" t="s">
        <v>47</v>
      </c>
      <c r="B7" s="8" t="s">
        <v>17</v>
      </c>
      <c r="C7" s="8" t="s">
        <v>18</v>
      </c>
      <c r="D7" s="8" t="s">
        <v>48</v>
      </c>
      <c r="E7" s="8" t="s">
        <v>49</v>
      </c>
      <c r="F7" t="s">
        <v>44</v>
      </c>
      <c r="G7" s="9" t="s">
        <v>22</v>
      </c>
      <c r="H7" s="10">
        <v>920</v>
      </c>
      <c r="I7" t="s">
        <v>18</v>
      </c>
      <c r="J7" t="s">
        <v>23</v>
      </c>
      <c r="K7" t="s">
        <v>24</v>
      </c>
      <c r="L7" t="s">
        <v>50</v>
      </c>
      <c r="M7" t="s">
        <v>26</v>
      </c>
      <c r="N7" s="11" t="s">
        <v>27</v>
      </c>
      <c r="O7" t="s">
        <v>48</v>
      </c>
      <c r="P7" t="s">
        <v>51</v>
      </c>
      <c r="Q7" t="s">
        <v>136</v>
      </c>
      <c r="R7" t="s">
        <v>217</v>
      </c>
      <c r="S7" t="s">
        <v>220</v>
      </c>
    </row>
    <row r="8" spans="1:19" x14ac:dyDescent="0.25">
      <c r="A8" s="7" t="s">
        <v>52</v>
      </c>
      <c r="B8" s="8" t="s">
        <v>17</v>
      </c>
      <c r="C8" s="8" t="s">
        <v>18</v>
      </c>
      <c r="D8" s="8" t="s">
        <v>53</v>
      </c>
      <c r="E8" s="8" t="s">
        <v>49</v>
      </c>
      <c r="F8" t="s">
        <v>21</v>
      </c>
      <c r="G8" s="9" t="s">
        <v>22</v>
      </c>
      <c r="H8" s="10">
        <v>3648</v>
      </c>
      <c r="I8" t="s">
        <v>18</v>
      </c>
      <c r="J8" t="s">
        <v>23</v>
      </c>
      <c r="K8" t="s">
        <v>24</v>
      </c>
      <c r="L8" t="s">
        <v>54</v>
      </c>
      <c r="M8" t="s">
        <v>26</v>
      </c>
      <c r="N8" s="11" t="s">
        <v>27</v>
      </c>
      <c r="O8" t="s">
        <v>53</v>
      </c>
      <c r="P8" t="s">
        <v>55</v>
      </c>
      <c r="Q8" t="s">
        <v>144</v>
      </c>
      <c r="R8" t="s">
        <v>210</v>
      </c>
      <c r="S8" t="s">
        <v>213</v>
      </c>
    </row>
    <row r="9" spans="1:19" x14ac:dyDescent="0.25">
      <c r="A9" s="7" t="s">
        <v>56</v>
      </c>
      <c r="B9" s="8" t="s">
        <v>17</v>
      </c>
      <c r="C9" s="8" t="s">
        <v>18</v>
      </c>
      <c r="D9" s="8" t="s">
        <v>57</v>
      </c>
      <c r="E9" s="8" t="s">
        <v>49</v>
      </c>
      <c r="F9" t="s">
        <v>21</v>
      </c>
      <c r="G9" s="9" t="s">
        <v>22</v>
      </c>
      <c r="H9" s="10">
        <v>3648</v>
      </c>
      <c r="I9" t="s">
        <v>18</v>
      </c>
      <c r="J9" t="s">
        <v>23</v>
      </c>
      <c r="K9" t="s">
        <v>58</v>
      </c>
      <c r="L9" t="s">
        <v>59</v>
      </c>
      <c r="M9" t="s">
        <v>26</v>
      </c>
      <c r="N9" s="11" t="s">
        <v>27</v>
      </c>
      <c r="O9" t="s">
        <v>57</v>
      </c>
      <c r="P9" t="s">
        <v>60</v>
      </c>
      <c r="Q9" t="s">
        <v>144</v>
      </c>
      <c r="R9" t="s">
        <v>210</v>
      </c>
      <c r="S9" t="s">
        <v>229</v>
      </c>
    </row>
    <row r="10" spans="1:19" x14ac:dyDescent="0.25">
      <c r="A10" s="7" t="s">
        <v>61</v>
      </c>
      <c r="B10" s="8" t="s">
        <v>17</v>
      </c>
      <c r="C10" s="8" t="s">
        <v>18</v>
      </c>
      <c r="D10" s="8" t="s">
        <v>53</v>
      </c>
      <c r="E10" s="8" t="s">
        <v>62</v>
      </c>
      <c r="F10" t="s">
        <v>63</v>
      </c>
      <c r="G10" s="9" t="s">
        <v>22</v>
      </c>
      <c r="H10" s="10">
        <v>5452</v>
      </c>
      <c r="I10" t="s">
        <v>18</v>
      </c>
      <c r="J10" t="s">
        <v>23</v>
      </c>
      <c r="K10" t="s">
        <v>24</v>
      </c>
      <c r="L10" t="s">
        <v>64</v>
      </c>
      <c r="M10" t="s">
        <v>26</v>
      </c>
      <c r="N10" s="11" t="s">
        <v>27</v>
      </c>
      <c r="O10" t="s">
        <v>53</v>
      </c>
      <c r="P10" t="s">
        <v>65</v>
      </c>
      <c r="Q10" t="s">
        <v>222</v>
      </c>
      <c r="R10" t="s">
        <v>210</v>
      </c>
      <c r="S10" t="s">
        <v>225</v>
      </c>
    </row>
    <row r="11" spans="1:19" x14ac:dyDescent="0.25">
      <c r="A11" s="48" t="s">
        <v>66</v>
      </c>
      <c r="B11" s="8" t="s">
        <v>17</v>
      </c>
      <c r="C11" s="8" t="s">
        <v>18</v>
      </c>
      <c r="D11" s="8" t="s">
        <v>53</v>
      </c>
      <c r="E11" s="8" t="s">
        <v>62</v>
      </c>
      <c r="F11" t="s">
        <v>67</v>
      </c>
      <c r="G11" s="9" t="s">
        <v>22</v>
      </c>
      <c r="H11" s="49">
        <v>4000</v>
      </c>
      <c r="I11" t="s">
        <v>18</v>
      </c>
      <c r="J11" t="s">
        <v>23</v>
      </c>
      <c r="K11" t="s">
        <v>24</v>
      </c>
      <c r="L11" t="s">
        <v>68</v>
      </c>
      <c r="M11" t="s">
        <v>26</v>
      </c>
      <c r="N11" s="11" t="s">
        <v>27</v>
      </c>
      <c r="O11" t="s">
        <v>53</v>
      </c>
      <c r="P11" t="s">
        <v>69</v>
      </c>
      <c r="Q11" t="s">
        <v>222</v>
      </c>
      <c r="R11" t="s">
        <v>226</v>
      </c>
      <c r="S11" t="s">
        <v>227</v>
      </c>
    </row>
    <row r="12" spans="1:19" x14ac:dyDescent="0.25">
      <c r="A12" s="7" t="s">
        <v>70</v>
      </c>
      <c r="B12" s="8" t="s">
        <v>17</v>
      </c>
      <c r="C12" s="8" t="s">
        <v>18</v>
      </c>
      <c r="D12" s="8" t="s">
        <v>71</v>
      </c>
      <c r="E12" s="8" t="s">
        <v>72</v>
      </c>
      <c r="F12" t="s">
        <v>44</v>
      </c>
      <c r="G12" s="9" t="s">
        <v>22</v>
      </c>
      <c r="H12" s="10">
        <v>920</v>
      </c>
      <c r="I12" t="s">
        <v>18</v>
      </c>
      <c r="J12" t="s">
        <v>23</v>
      </c>
      <c r="K12" t="s">
        <v>24</v>
      </c>
      <c r="L12" t="s">
        <v>73</v>
      </c>
      <c r="M12" t="s">
        <v>26</v>
      </c>
      <c r="N12" s="11" t="s">
        <v>27</v>
      </c>
      <c r="O12" t="s">
        <v>71</v>
      </c>
      <c r="P12" t="s">
        <v>74</v>
      </c>
      <c r="Q12" t="s">
        <v>136</v>
      </c>
      <c r="R12" t="s">
        <v>217</v>
      </c>
      <c r="S12" t="s">
        <v>218</v>
      </c>
    </row>
    <row r="13" spans="1:19" x14ac:dyDescent="0.25">
      <c r="A13" s="7" t="s">
        <v>75</v>
      </c>
      <c r="B13" s="8" t="s">
        <v>17</v>
      </c>
      <c r="C13" s="8" t="s">
        <v>18</v>
      </c>
      <c r="D13" s="8" t="s">
        <v>76</v>
      </c>
      <c r="E13" s="8" t="s">
        <v>77</v>
      </c>
      <c r="F13" t="s">
        <v>32</v>
      </c>
      <c r="G13" s="9" t="s">
        <v>22</v>
      </c>
      <c r="H13" s="10">
        <v>3647</v>
      </c>
      <c r="I13" t="s">
        <v>18</v>
      </c>
      <c r="J13" t="s">
        <v>23</v>
      </c>
      <c r="K13" t="s">
        <v>24</v>
      </c>
      <c r="L13" t="s">
        <v>78</v>
      </c>
      <c r="M13" t="s">
        <v>26</v>
      </c>
      <c r="N13" s="11" t="s">
        <v>27</v>
      </c>
      <c r="O13" t="s">
        <v>76</v>
      </c>
      <c r="P13" t="s">
        <v>79</v>
      </c>
      <c r="Q13" t="s">
        <v>144</v>
      </c>
      <c r="R13" t="s">
        <v>210</v>
      </c>
      <c r="S13" t="s">
        <v>230</v>
      </c>
    </row>
    <row r="14" spans="1:19" x14ac:dyDescent="0.25">
      <c r="A14" s="7" t="s">
        <v>80</v>
      </c>
      <c r="B14" s="8" t="s">
        <v>17</v>
      </c>
      <c r="C14" s="8" t="s">
        <v>18</v>
      </c>
      <c r="D14" s="8" t="s">
        <v>81</v>
      </c>
      <c r="E14" s="8" t="s">
        <v>77</v>
      </c>
      <c r="F14" t="s">
        <v>44</v>
      </c>
      <c r="G14" s="9" t="s">
        <v>22</v>
      </c>
      <c r="H14" s="10">
        <v>920</v>
      </c>
      <c r="I14" t="s">
        <v>18</v>
      </c>
      <c r="J14" t="s">
        <v>23</v>
      </c>
      <c r="K14" t="s">
        <v>58</v>
      </c>
      <c r="L14" t="s">
        <v>82</v>
      </c>
      <c r="M14" t="s">
        <v>26</v>
      </c>
      <c r="N14" s="11" t="s">
        <v>27</v>
      </c>
      <c r="O14" t="s">
        <v>81</v>
      </c>
      <c r="P14" t="s">
        <v>83</v>
      </c>
      <c r="R14" t="s">
        <v>217</v>
      </c>
    </row>
    <row r="15" spans="1:19" x14ac:dyDescent="0.25">
      <c r="A15" s="7" t="s">
        <v>84</v>
      </c>
      <c r="B15" s="8" t="s">
        <v>17</v>
      </c>
      <c r="C15" s="8" t="s">
        <v>18</v>
      </c>
      <c r="D15" s="8" t="s">
        <v>85</v>
      </c>
      <c r="E15" s="8" t="s">
        <v>86</v>
      </c>
      <c r="F15" t="s">
        <v>44</v>
      </c>
      <c r="G15" s="9" t="s">
        <v>22</v>
      </c>
      <c r="H15" s="10">
        <v>920</v>
      </c>
      <c r="I15" t="s">
        <v>18</v>
      </c>
      <c r="J15" t="s">
        <v>87</v>
      </c>
      <c r="K15" t="s">
        <v>88</v>
      </c>
      <c r="L15" t="s">
        <v>89</v>
      </c>
      <c r="M15" t="s">
        <v>26</v>
      </c>
      <c r="N15" s="11" t="s">
        <v>27</v>
      </c>
      <c r="O15" t="s">
        <v>85</v>
      </c>
      <c r="P15" t="s">
        <v>90</v>
      </c>
      <c r="Q15" t="s">
        <v>136</v>
      </c>
      <c r="R15" t="s">
        <v>217</v>
      </c>
      <c r="S15" t="s">
        <v>221</v>
      </c>
    </row>
    <row r="16" spans="1:19" x14ac:dyDescent="0.25">
      <c r="A16" s="7" t="s">
        <v>91</v>
      </c>
      <c r="B16" s="8" t="s">
        <v>17</v>
      </c>
      <c r="C16" s="8" t="s">
        <v>18</v>
      </c>
      <c r="D16" s="8" t="s">
        <v>92</v>
      </c>
      <c r="E16" s="8" t="s">
        <v>93</v>
      </c>
      <c r="F16" t="s">
        <v>94</v>
      </c>
      <c r="G16" s="9" t="s">
        <v>22</v>
      </c>
      <c r="H16" s="10">
        <v>1160</v>
      </c>
      <c r="I16" t="s">
        <v>18</v>
      </c>
      <c r="J16" t="s">
        <v>23</v>
      </c>
      <c r="K16" t="s">
        <v>24</v>
      </c>
      <c r="L16" t="s">
        <v>95</v>
      </c>
      <c r="M16" t="s">
        <v>26</v>
      </c>
      <c r="N16" s="11" t="s">
        <v>27</v>
      </c>
      <c r="O16" t="s">
        <v>92</v>
      </c>
      <c r="P16" t="s">
        <v>96</v>
      </c>
      <c r="Q16" t="s">
        <v>144</v>
      </c>
      <c r="R16" t="s">
        <v>233</v>
      </c>
      <c r="S16" t="s">
        <v>235</v>
      </c>
    </row>
    <row r="17" spans="1:19" x14ac:dyDescent="0.25">
      <c r="A17" s="7" t="s">
        <v>97</v>
      </c>
      <c r="B17" s="8" t="s">
        <v>17</v>
      </c>
      <c r="C17" s="8" t="s">
        <v>18</v>
      </c>
      <c r="D17" s="8" t="s">
        <v>98</v>
      </c>
      <c r="E17" s="8" t="s">
        <v>93</v>
      </c>
      <c r="F17" t="s">
        <v>99</v>
      </c>
      <c r="G17" s="9" t="s">
        <v>22</v>
      </c>
      <c r="H17" s="10">
        <v>3298</v>
      </c>
      <c r="I17" t="s">
        <v>18</v>
      </c>
      <c r="J17" t="s">
        <v>23</v>
      </c>
      <c r="K17" t="s">
        <v>24</v>
      </c>
      <c r="L17" t="s">
        <v>100</v>
      </c>
      <c r="M17" t="s">
        <v>26</v>
      </c>
      <c r="N17" s="11" t="s">
        <v>27</v>
      </c>
      <c r="O17" t="s">
        <v>98</v>
      </c>
      <c r="P17" t="s">
        <v>101</v>
      </c>
      <c r="Q17" t="s">
        <v>144</v>
      </c>
      <c r="R17" t="s">
        <v>210</v>
      </c>
      <c r="S17" t="s">
        <v>214</v>
      </c>
    </row>
    <row r="18" spans="1:19" x14ac:dyDescent="0.25">
      <c r="A18" s="7" t="s">
        <v>102</v>
      </c>
      <c r="B18" s="8" t="s">
        <v>17</v>
      </c>
      <c r="C18" s="8" t="s">
        <v>18</v>
      </c>
      <c r="D18" s="8" t="s">
        <v>98</v>
      </c>
      <c r="E18" s="8" t="s">
        <v>93</v>
      </c>
      <c r="F18" t="s">
        <v>103</v>
      </c>
      <c r="G18" s="9" t="s">
        <v>22</v>
      </c>
      <c r="H18" s="10">
        <v>582</v>
      </c>
      <c r="I18" t="s">
        <v>18</v>
      </c>
      <c r="J18" t="s">
        <v>23</v>
      </c>
      <c r="K18" t="s">
        <v>24</v>
      </c>
      <c r="L18" t="s">
        <v>104</v>
      </c>
      <c r="M18" t="s">
        <v>26</v>
      </c>
      <c r="N18" s="11" t="s">
        <v>27</v>
      </c>
      <c r="O18" t="s">
        <v>98</v>
      </c>
      <c r="P18" t="s">
        <v>105</v>
      </c>
      <c r="Q18" t="s">
        <v>144</v>
      </c>
      <c r="R18" t="s">
        <v>215</v>
      </c>
      <c r="S18" t="s">
        <v>214</v>
      </c>
    </row>
    <row r="19" spans="1:19" x14ac:dyDescent="0.25">
      <c r="A19" s="7" t="s">
        <v>106</v>
      </c>
      <c r="B19" s="8" t="s">
        <v>17</v>
      </c>
      <c r="C19" s="8" t="s">
        <v>18</v>
      </c>
      <c r="D19" s="8" t="s">
        <v>107</v>
      </c>
      <c r="E19" s="8" t="s">
        <v>93</v>
      </c>
      <c r="F19" t="s">
        <v>108</v>
      </c>
      <c r="G19" s="9" t="s">
        <v>22</v>
      </c>
      <c r="H19" s="10">
        <v>3880</v>
      </c>
      <c r="I19" t="s">
        <v>18</v>
      </c>
      <c r="J19" t="s">
        <v>23</v>
      </c>
      <c r="K19" t="s">
        <v>58</v>
      </c>
      <c r="L19" t="s">
        <v>109</v>
      </c>
      <c r="M19" t="s">
        <v>26</v>
      </c>
      <c r="N19" s="11" t="s">
        <v>27</v>
      </c>
      <c r="O19" t="s">
        <v>107</v>
      </c>
      <c r="P19" t="s">
        <v>110</v>
      </c>
      <c r="Q19" t="s">
        <v>144</v>
      </c>
      <c r="R19" t="s">
        <v>210</v>
      </c>
      <c r="S19" t="s">
        <v>216</v>
      </c>
    </row>
    <row r="20" spans="1:19" x14ac:dyDescent="0.25">
      <c r="A20" s="7" t="s">
        <v>111</v>
      </c>
      <c r="B20" s="8" t="s">
        <v>17</v>
      </c>
      <c r="C20" s="8" t="s">
        <v>18</v>
      </c>
      <c r="D20" s="8" t="s">
        <v>112</v>
      </c>
      <c r="E20" s="8" t="s">
        <v>113</v>
      </c>
      <c r="F20" t="s">
        <v>44</v>
      </c>
      <c r="G20" s="9" t="s">
        <v>22</v>
      </c>
      <c r="H20" s="10">
        <v>920</v>
      </c>
      <c r="I20" t="s">
        <v>18</v>
      </c>
      <c r="J20" t="s">
        <v>23</v>
      </c>
      <c r="K20" t="s">
        <v>24</v>
      </c>
      <c r="L20" t="s">
        <v>114</v>
      </c>
      <c r="M20" t="s">
        <v>26</v>
      </c>
      <c r="N20" s="11" t="s">
        <v>27</v>
      </c>
      <c r="O20" t="s">
        <v>112</v>
      </c>
      <c r="P20" t="s">
        <v>115</v>
      </c>
      <c r="R20" t="s">
        <v>217</v>
      </c>
    </row>
    <row r="21" spans="1:19" x14ac:dyDescent="0.25">
      <c r="A21" s="7" t="s">
        <v>116</v>
      </c>
      <c r="B21" s="8" t="s">
        <v>17</v>
      </c>
      <c r="C21" s="8" t="s">
        <v>18</v>
      </c>
      <c r="D21" s="8" t="s">
        <v>117</v>
      </c>
      <c r="E21" s="8" t="s">
        <v>118</v>
      </c>
      <c r="F21" t="s">
        <v>67</v>
      </c>
      <c r="G21" s="9" t="s">
        <v>22</v>
      </c>
      <c r="H21" s="10">
        <v>4000</v>
      </c>
      <c r="I21" t="s">
        <v>18</v>
      </c>
      <c r="J21" t="s">
        <v>23</v>
      </c>
      <c r="K21" t="s">
        <v>58</v>
      </c>
      <c r="L21" t="s">
        <v>119</v>
      </c>
      <c r="M21" t="s">
        <v>26</v>
      </c>
      <c r="N21" s="11" t="s">
        <v>27</v>
      </c>
      <c r="O21" t="s">
        <v>117</v>
      </c>
      <c r="P21" t="s">
        <v>120</v>
      </c>
      <c r="Q21" t="s">
        <v>222</v>
      </c>
      <c r="R21" t="s">
        <v>228</v>
      </c>
      <c r="S21" t="s">
        <v>227</v>
      </c>
    </row>
    <row r="22" spans="1:19" x14ac:dyDescent="0.25">
      <c r="A22" s="7" t="s">
        <v>121</v>
      </c>
      <c r="B22" s="8" t="s">
        <v>17</v>
      </c>
      <c r="C22" s="8" t="s">
        <v>18</v>
      </c>
      <c r="D22" s="8" t="s">
        <v>122</v>
      </c>
      <c r="E22" s="8" t="s">
        <v>123</v>
      </c>
      <c r="F22" t="s">
        <v>124</v>
      </c>
      <c r="G22" s="9" t="s">
        <v>22</v>
      </c>
      <c r="H22" s="10">
        <v>3200</v>
      </c>
      <c r="I22" t="s">
        <v>18</v>
      </c>
      <c r="J22" t="s">
        <v>23</v>
      </c>
      <c r="K22" t="s">
        <v>58</v>
      </c>
      <c r="L22" t="s">
        <v>125</v>
      </c>
      <c r="M22" t="s">
        <v>26</v>
      </c>
      <c r="N22" s="11" t="s">
        <v>27</v>
      </c>
      <c r="O22" t="s">
        <v>122</v>
      </c>
      <c r="P22" t="s">
        <v>126</v>
      </c>
      <c r="Q22" t="s">
        <v>207</v>
      </c>
      <c r="R22" t="s">
        <v>208</v>
      </c>
      <c r="S22" t="s">
        <v>209</v>
      </c>
    </row>
    <row r="23" spans="1:19" x14ac:dyDescent="0.25">
      <c r="H23" s="12">
        <f>SUM(H2:H22)</f>
        <v>56624.2</v>
      </c>
    </row>
  </sheetData>
  <autoFilter ref="A1:S23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40" zoomScale="86" zoomScaleNormal="86" workbookViewId="0">
      <selection activeCell="C75" sqref="C75"/>
    </sheetView>
  </sheetViews>
  <sheetFormatPr baseColWidth="10" defaultColWidth="11.44140625" defaultRowHeight="14.4" x14ac:dyDescent="0.3"/>
  <cols>
    <col min="1" max="2" width="11.44140625" style="15"/>
    <col min="3" max="3" width="42.44140625" style="15" customWidth="1"/>
    <col min="4" max="4" width="28.33203125" style="15" bestFit="1" customWidth="1"/>
    <col min="5" max="5" width="27.33203125" style="15" customWidth="1"/>
    <col min="6" max="6" width="11.44140625" style="15"/>
    <col min="7" max="7" width="17.5546875" style="15" customWidth="1"/>
    <col min="8" max="8" width="11.44140625" style="15"/>
    <col min="9" max="9" width="23.109375" style="15" customWidth="1"/>
    <col min="10" max="16384" width="11.44140625" style="15"/>
  </cols>
  <sheetData>
    <row r="1" spans="1:9" x14ac:dyDescent="0.3">
      <c r="A1" s="13"/>
      <c r="B1" s="13"/>
      <c r="C1" s="14" t="s">
        <v>130</v>
      </c>
      <c r="D1" s="14"/>
      <c r="E1" s="14"/>
      <c r="F1" s="14"/>
      <c r="G1" s="13"/>
      <c r="H1" s="13"/>
      <c r="I1" s="13"/>
    </row>
    <row r="2" spans="1:9" x14ac:dyDescent="0.3">
      <c r="A2" s="13"/>
      <c r="B2" s="16" t="s">
        <v>131</v>
      </c>
      <c r="C2" s="17" t="s">
        <v>150</v>
      </c>
      <c r="D2" s="17"/>
      <c r="E2" s="17"/>
      <c r="F2" s="17"/>
      <c r="G2" s="13"/>
      <c r="H2" s="13"/>
      <c r="I2" s="13"/>
    </row>
    <row r="3" spans="1:9" x14ac:dyDescent="0.3">
      <c r="A3" s="13"/>
      <c r="B3" s="16" t="s">
        <v>132</v>
      </c>
      <c r="C3" s="14" t="s">
        <v>133</v>
      </c>
      <c r="D3" s="14"/>
      <c r="E3" s="14"/>
      <c r="F3" s="14"/>
      <c r="G3" s="13"/>
      <c r="H3" s="13"/>
      <c r="I3" s="13"/>
    </row>
    <row r="4" spans="1:9" x14ac:dyDescent="0.3">
      <c r="A4" s="13"/>
      <c r="B4" s="16" t="s">
        <v>134</v>
      </c>
      <c r="C4" s="14" t="s">
        <v>135</v>
      </c>
      <c r="D4" s="14"/>
      <c r="E4" s="14"/>
      <c r="F4" s="14"/>
      <c r="G4" s="13"/>
      <c r="H4" s="13"/>
      <c r="I4" s="13"/>
    </row>
    <row r="6" spans="1:9" ht="15" thickBot="1" x14ac:dyDescent="0.35">
      <c r="A6" s="13"/>
      <c r="B6" s="18" t="s">
        <v>144</v>
      </c>
      <c r="C6" s="13"/>
      <c r="D6" s="13"/>
      <c r="E6" s="13"/>
      <c r="F6" s="13"/>
      <c r="G6" s="13"/>
      <c r="H6" s="13"/>
      <c r="I6" s="13"/>
    </row>
    <row r="7" spans="1:9" ht="28.8" x14ac:dyDescent="0.3">
      <c r="A7" s="19" t="s">
        <v>137</v>
      </c>
      <c r="B7" s="20" t="s">
        <v>138</v>
      </c>
      <c r="C7" s="21" t="s">
        <v>139</v>
      </c>
      <c r="D7" s="22" t="s">
        <v>140</v>
      </c>
      <c r="E7" s="19" t="s">
        <v>128</v>
      </c>
      <c r="F7" s="19" t="s">
        <v>141</v>
      </c>
      <c r="G7" s="23" t="s">
        <v>142</v>
      </c>
      <c r="H7" s="21" t="s">
        <v>131</v>
      </c>
      <c r="I7" s="24" t="s">
        <v>143</v>
      </c>
    </row>
    <row r="8" spans="1:9" x14ac:dyDescent="0.3">
      <c r="A8" s="26">
        <v>1</v>
      </c>
      <c r="B8" s="26"/>
      <c r="C8" s="43" t="s">
        <v>211</v>
      </c>
      <c r="D8" s="26" t="s">
        <v>232</v>
      </c>
      <c r="E8" s="43" t="s">
        <v>233</v>
      </c>
      <c r="F8" s="26"/>
      <c r="G8" s="42">
        <v>3648</v>
      </c>
      <c r="H8" s="44" t="s">
        <v>20</v>
      </c>
      <c r="I8" s="26"/>
    </row>
    <row r="9" spans="1:9" x14ac:dyDescent="0.3">
      <c r="A9" s="26">
        <v>2</v>
      </c>
      <c r="B9" s="26"/>
      <c r="C9" s="43" t="s">
        <v>212</v>
      </c>
      <c r="D9" s="26" t="s">
        <v>232</v>
      </c>
      <c r="E9" s="43" t="s">
        <v>233</v>
      </c>
      <c r="F9" s="26"/>
      <c r="G9" s="42">
        <v>3647.2</v>
      </c>
      <c r="H9" s="44" t="s">
        <v>31</v>
      </c>
      <c r="I9" s="26"/>
    </row>
    <row r="10" spans="1:9" x14ac:dyDescent="0.3">
      <c r="A10" s="26">
        <v>3</v>
      </c>
      <c r="B10" s="26"/>
      <c r="C10" s="43" t="s">
        <v>213</v>
      </c>
      <c r="D10" s="26" t="s">
        <v>232</v>
      </c>
      <c r="E10" s="43" t="s">
        <v>233</v>
      </c>
      <c r="F10" s="26"/>
      <c r="G10" s="42">
        <v>3648</v>
      </c>
      <c r="H10" s="44" t="s">
        <v>49</v>
      </c>
      <c r="I10" s="26"/>
    </row>
    <row r="11" spans="1:9" x14ac:dyDescent="0.3">
      <c r="A11" s="26">
        <v>4</v>
      </c>
      <c r="B11" s="26"/>
      <c r="C11" s="43" t="s">
        <v>229</v>
      </c>
      <c r="D11" s="26" t="s">
        <v>232</v>
      </c>
      <c r="E11" s="43" t="s">
        <v>233</v>
      </c>
      <c r="F11" s="26"/>
      <c r="G11" s="42">
        <v>3648</v>
      </c>
      <c r="H11" s="44" t="s">
        <v>49</v>
      </c>
      <c r="I11" s="26"/>
    </row>
    <row r="12" spans="1:9" x14ac:dyDescent="0.3">
      <c r="A12" s="26">
        <v>5</v>
      </c>
      <c r="B12" s="26"/>
      <c r="C12" s="43" t="s">
        <v>230</v>
      </c>
      <c r="D12" s="26" t="s">
        <v>232</v>
      </c>
      <c r="E12" s="43" t="s">
        <v>233</v>
      </c>
      <c r="F12" s="26"/>
      <c r="G12" s="42">
        <v>3647</v>
      </c>
      <c r="H12" s="44" t="s">
        <v>77</v>
      </c>
      <c r="I12" s="26"/>
    </row>
    <row r="13" spans="1:9" x14ac:dyDescent="0.3">
      <c r="A13" s="26">
        <v>6</v>
      </c>
      <c r="B13" s="26"/>
      <c r="C13" s="43" t="s">
        <v>214</v>
      </c>
      <c r="D13" s="26" t="s">
        <v>232</v>
      </c>
      <c r="E13" s="43" t="s">
        <v>233</v>
      </c>
      <c r="F13" s="26"/>
      <c r="G13" s="42">
        <v>3298</v>
      </c>
      <c r="H13" s="44" t="s">
        <v>93</v>
      </c>
      <c r="I13" s="26"/>
    </row>
    <row r="14" spans="1:9" x14ac:dyDescent="0.3">
      <c r="A14" s="26">
        <v>7</v>
      </c>
      <c r="B14" s="26"/>
      <c r="C14" s="43" t="s">
        <v>214</v>
      </c>
      <c r="D14" s="26" t="s">
        <v>232</v>
      </c>
      <c r="E14" s="45" t="s">
        <v>234</v>
      </c>
      <c r="F14" s="41"/>
      <c r="G14" s="42">
        <v>582</v>
      </c>
      <c r="H14" s="44" t="s">
        <v>93</v>
      </c>
      <c r="I14" s="41"/>
    </row>
    <row r="15" spans="1:9" x14ac:dyDescent="0.3">
      <c r="A15" s="26">
        <v>8</v>
      </c>
      <c r="B15" s="26"/>
      <c r="C15" s="43" t="s">
        <v>216</v>
      </c>
      <c r="D15" s="26" t="s">
        <v>232</v>
      </c>
      <c r="E15" s="43" t="s">
        <v>233</v>
      </c>
      <c r="F15" s="26"/>
      <c r="G15" s="46">
        <v>3880</v>
      </c>
      <c r="H15" s="47" t="s">
        <v>93</v>
      </c>
      <c r="I15" s="26"/>
    </row>
    <row r="16" spans="1:9" x14ac:dyDescent="0.3">
      <c r="A16" s="26">
        <v>9</v>
      </c>
      <c r="B16" s="26"/>
      <c r="C16" s="43" t="s">
        <v>235</v>
      </c>
      <c r="D16" s="26" t="s">
        <v>232</v>
      </c>
      <c r="E16" s="43" t="s">
        <v>233</v>
      </c>
      <c r="F16" s="26"/>
      <c r="G16" s="46">
        <v>1160</v>
      </c>
      <c r="H16" s="47" t="s">
        <v>93</v>
      </c>
      <c r="I16" s="26"/>
    </row>
    <row r="17" spans="1:9" x14ac:dyDescent="0.3">
      <c r="A17" s="13"/>
      <c r="B17" s="13"/>
      <c r="C17"/>
      <c r="D17" s="13"/>
      <c r="E17"/>
      <c r="F17" s="13"/>
      <c r="G17" s="50"/>
      <c r="H17" s="8"/>
      <c r="I17" s="13"/>
    </row>
    <row r="18" spans="1:9" x14ac:dyDescent="0.3">
      <c r="A18" s="13"/>
      <c r="B18" s="13"/>
      <c r="C18" s="13"/>
      <c r="D18" s="13"/>
      <c r="E18" s="13"/>
      <c r="F18" s="13"/>
      <c r="G18" s="29">
        <f>SUM(G8:G16)</f>
        <v>27158.2</v>
      </c>
      <c r="H18" s="13"/>
      <c r="I18" s="13"/>
    </row>
    <row r="21" spans="1:9" x14ac:dyDescent="0.3">
      <c r="A21" s="13"/>
      <c r="B21" s="13"/>
      <c r="C21" s="13"/>
      <c r="D21" s="13"/>
      <c r="E21" s="13"/>
      <c r="F21" s="13"/>
      <c r="G21" s="32"/>
      <c r="H21" s="13"/>
      <c r="I21" s="13"/>
    </row>
    <row r="22" spans="1:9" ht="15" thickBot="1" x14ac:dyDescent="0.35">
      <c r="A22" s="13"/>
      <c r="B22" s="18" t="s">
        <v>145</v>
      </c>
      <c r="C22" s="13"/>
      <c r="D22" s="13"/>
      <c r="E22" s="13"/>
      <c r="F22" s="13"/>
      <c r="G22" s="13"/>
      <c r="H22" s="13"/>
      <c r="I22" s="13"/>
    </row>
    <row r="23" spans="1:9" ht="28.8" x14ac:dyDescent="0.3">
      <c r="A23" s="19" t="s">
        <v>137</v>
      </c>
      <c r="B23" s="20" t="s">
        <v>138</v>
      </c>
      <c r="C23" s="21" t="s">
        <v>139</v>
      </c>
      <c r="D23" s="22" t="s">
        <v>140</v>
      </c>
      <c r="E23" s="19" t="s">
        <v>128</v>
      </c>
      <c r="F23" s="19" t="s">
        <v>141</v>
      </c>
      <c r="G23" s="23" t="s">
        <v>142</v>
      </c>
      <c r="H23" s="21" t="s">
        <v>131</v>
      </c>
      <c r="I23" s="24" t="s">
        <v>143</v>
      </c>
    </row>
    <row r="24" spans="1:9" x14ac:dyDescent="0.3">
      <c r="A24" s="27">
        <v>1</v>
      </c>
      <c r="B24" s="26"/>
      <c r="C24" s="43" t="s">
        <v>223</v>
      </c>
      <c r="D24" s="26" t="s">
        <v>232</v>
      </c>
      <c r="E24" s="43" t="s">
        <v>210</v>
      </c>
      <c r="F24" s="26"/>
      <c r="G24" s="42">
        <v>3647</v>
      </c>
      <c r="H24" s="44" t="s">
        <v>31</v>
      </c>
      <c r="I24" s="26"/>
    </row>
    <row r="25" spans="1:9" x14ac:dyDescent="0.3">
      <c r="A25" s="27">
        <v>2</v>
      </c>
      <c r="B25" s="26"/>
      <c r="C25" s="43" t="s">
        <v>224</v>
      </c>
      <c r="D25" s="26" t="s">
        <v>232</v>
      </c>
      <c r="E25" s="43" t="s">
        <v>210</v>
      </c>
      <c r="F25" s="26"/>
      <c r="G25" s="42">
        <v>3647</v>
      </c>
      <c r="H25" s="44" t="s">
        <v>31</v>
      </c>
      <c r="I25" s="26"/>
    </row>
    <row r="26" spans="1:9" x14ac:dyDescent="0.3">
      <c r="A26" s="27">
        <v>3</v>
      </c>
      <c r="B26" s="26"/>
      <c r="C26" s="43" t="s">
        <v>225</v>
      </c>
      <c r="D26" s="26" t="s">
        <v>232</v>
      </c>
      <c r="E26" s="43" t="s">
        <v>210</v>
      </c>
      <c r="F26" s="26"/>
      <c r="G26" s="42">
        <v>5452</v>
      </c>
      <c r="H26" s="44" t="s">
        <v>62</v>
      </c>
      <c r="I26" s="26"/>
    </row>
    <row r="27" spans="1:9" x14ac:dyDescent="0.3">
      <c r="A27" s="27">
        <v>4</v>
      </c>
      <c r="B27" s="26"/>
      <c r="C27" s="43" t="s">
        <v>227</v>
      </c>
      <c r="D27" s="26" t="s">
        <v>232</v>
      </c>
      <c r="E27" s="43" t="s">
        <v>226</v>
      </c>
      <c r="F27" s="26"/>
      <c r="G27" s="51">
        <v>4000</v>
      </c>
      <c r="H27" s="44" t="s">
        <v>62</v>
      </c>
      <c r="I27" s="26"/>
    </row>
    <row r="28" spans="1:9" x14ac:dyDescent="0.3">
      <c r="A28" s="27">
        <v>5</v>
      </c>
      <c r="B28" s="26"/>
      <c r="C28" s="43" t="s">
        <v>227</v>
      </c>
      <c r="D28" s="26" t="s">
        <v>232</v>
      </c>
      <c r="E28" s="25" t="s">
        <v>231</v>
      </c>
      <c r="F28" s="26"/>
      <c r="G28" s="42">
        <v>4000</v>
      </c>
      <c r="H28" s="44" t="s">
        <v>118</v>
      </c>
      <c r="I28" s="26"/>
    </row>
    <row r="29" spans="1:9" x14ac:dyDescent="0.3">
      <c r="A29" s="28"/>
      <c r="B29" s="13"/>
      <c r="C29" s="13"/>
      <c r="D29" s="13"/>
      <c r="E29" s="13"/>
      <c r="F29" s="13"/>
      <c r="G29" s="30"/>
      <c r="H29" s="31"/>
      <c r="I29" s="13"/>
    </row>
    <row r="30" spans="1:9" x14ac:dyDescent="0.3">
      <c r="A30" s="13"/>
      <c r="B30" s="13"/>
      <c r="C30" s="13"/>
      <c r="D30" s="13"/>
      <c r="E30" s="13"/>
      <c r="F30" s="13"/>
      <c r="G30" s="29">
        <f>SUM(G24:G28)</f>
        <v>20746</v>
      </c>
      <c r="H30" s="13"/>
      <c r="I30" s="13"/>
    </row>
    <row r="31" spans="1:9" x14ac:dyDescent="0.3">
      <c r="A31" s="13"/>
      <c r="B31" s="13"/>
      <c r="C31" s="13"/>
      <c r="D31" s="13"/>
      <c r="E31" s="13"/>
      <c r="F31" s="13"/>
      <c r="G31" s="35"/>
      <c r="H31" s="13"/>
      <c r="I31" s="13"/>
    </row>
    <row r="32" spans="1:9" x14ac:dyDescent="0.3">
      <c r="A32" s="13"/>
      <c r="B32" s="13"/>
      <c r="C32" s="13"/>
      <c r="D32" s="13"/>
      <c r="E32" s="13"/>
      <c r="F32" s="13"/>
      <c r="G32" s="35"/>
      <c r="H32" s="13"/>
      <c r="I32" s="13"/>
    </row>
    <row r="33" spans="1:9" x14ac:dyDescent="0.3">
      <c r="A33" s="13"/>
      <c r="B33" s="13"/>
      <c r="C33" s="13"/>
      <c r="D33" s="13"/>
      <c r="E33" s="13"/>
      <c r="F33" s="13"/>
      <c r="G33" s="35"/>
      <c r="H33" s="13"/>
      <c r="I33" s="13"/>
    </row>
    <row r="34" spans="1:9" x14ac:dyDescent="0.3">
      <c r="A34" s="13"/>
      <c r="B34" s="13"/>
      <c r="C34" s="13"/>
      <c r="D34" s="13"/>
      <c r="E34" s="13"/>
      <c r="F34" s="13"/>
      <c r="G34" s="35"/>
      <c r="H34" s="13"/>
      <c r="I34" s="13"/>
    </row>
    <row r="35" spans="1:9" ht="15" thickBot="1" x14ac:dyDescent="0.35">
      <c r="A35" s="13"/>
      <c r="B35" s="18" t="s">
        <v>207</v>
      </c>
      <c r="C35" s="13"/>
      <c r="D35" s="13"/>
      <c r="E35" s="13"/>
      <c r="F35" s="13"/>
      <c r="G35" s="13"/>
      <c r="H35" s="13"/>
      <c r="I35" s="13"/>
    </row>
    <row r="36" spans="1:9" ht="28.8" x14ac:dyDescent="0.3">
      <c r="A36" s="19" t="s">
        <v>137</v>
      </c>
      <c r="B36" s="20" t="s">
        <v>138</v>
      </c>
      <c r="C36" s="21" t="s">
        <v>139</v>
      </c>
      <c r="D36" s="22" t="s">
        <v>140</v>
      </c>
      <c r="E36" s="19" t="s">
        <v>128</v>
      </c>
      <c r="F36" s="19" t="s">
        <v>141</v>
      </c>
      <c r="G36" s="23" t="s">
        <v>142</v>
      </c>
      <c r="H36" s="21" t="s">
        <v>131</v>
      </c>
      <c r="I36" s="24" t="s">
        <v>143</v>
      </c>
    </row>
    <row r="37" spans="1:9" x14ac:dyDescent="0.3">
      <c r="A37" s="27">
        <v>1</v>
      </c>
      <c r="B37" s="26"/>
      <c r="C37" s="43" t="s">
        <v>209</v>
      </c>
      <c r="D37" s="26" t="s">
        <v>232</v>
      </c>
      <c r="E37" s="43" t="s">
        <v>208</v>
      </c>
      <c r="F37" s="26"/>
      <c r="G37" s="42">
        <v>3200</v>
      </c>
      <c r="H37" s="44" t="s">
        <v>123</v>
      </c>
      <c r="I37" s="26"/>
    </row>
    <row r="38" spans="1:9" x14ac:dyDescent="0.3">
      <c r="A38" s="13"/>
      <c r="B38" s="13"/>
      <c r="C38" s="13"/>
      <c r="D38" s="13"/>
      <c r="E38" s="13"/>
      <c r="F38" s="13"/>
      <c r="G38" s="35"/>
      <c r="H38" s="13"/>
      <c r="I38" s="13"/>
    </row>
    <row r="39" spans="1:9" x14ac:dyDescent="0.3">
      <c r="A39" s="13"/>
      <c r="B39" s="13"/>
      <c r="C39" s="13"/>
      <c r="D39" s="13"/>
      <c r="E39" s="13"/>
      <c r="F39" s="13"/>
      <c r="G39" s="29">
        <f>SUM(G37)</f>
        <v>3200</v>
      </c>
      <c r="H39" s="13"/>
      <c r="I39" s="13"/>
    </row>
    <row r="40" spans="1:9" x14ac:dyDescent="0.3">
      <c r="A40" s="13"/>
      <c r="B40" s="13"/>
      <c r="C40" s="13"/>
      <c r="D40" s="13"/>
      <c r="E40" s="13"/>
      <c r="F40" s="13"/>
      <c r="G40" s="35"/>
      <c r="H40" s="13"/>
      <c r="I40" s="13"/>
    </row>
    <row r="43" spans="1:9" x14ac:dyDescent="0.3">
      <c r="E43" s="53" t="s">
        <v>146</v>
      </c>
      <c r="F43" s="53"/>
      <c r="G43" s="33">
        <f>+G18+G30+G39</f>
        <v>51104.2</v>
      </c>
    </row>
    <row r="44" spans="1:9" x14ac:dyDescent="0.3">
      <c r="E44" s="34"/>
      <c r="F44" s="34"/>
      <c r="G44" s="35"/>
    </row>
    <row r="45" spans="1:9" x14ac:dyDescent="0.3">
      <c r="A45" s="13"/>
      <c r="B45" s="13"/>
      <c r="C45" s="13"/>
      <c r="D45" s="13"/>
      <c r="E45" s="37"/>
      <c r="F45" s="37"/>
      <c r="G45" s="38"/>
      <c r="H45" s="13"/>
      <c r="I45" s="13"/>
    </row>
    <row r="46" spans="1:9" x14ac:dyDescent="0.3">
      <c r="A46" s="13"/>
      <c r="B46" s="13"/>
      <c r="C46" s="13"/>
      <c r="D46" s="13"/>
      <c r="E46" s="37"/>
      <c r="F46" s="37"/>
      <c r="G46" s="38"/>
      <c r="H46" s="13"/>
      <c r="I46" s="13"/>
    </row>
    <row r="47" spans="1:9" ht="16.2" thickBot="1" x14ac:dyDescent="0.35">
      <c r="C47" s="39" t="s">
        <v>149</v>
      </c>
    </row>
    <row r="48" spans="1:9" x14ac:dyDescent="0.3">
      <c r="A48" s="19" t="s">
        <v>137</v>
      </c>
      <c r="B48" s="20" t="s">
        <v>138</v>
      </c>
      <c r="C48" s="21" t="s">
        <v>139</v>
      </c>
      <c r="D48" s="22" t="s">
        <v>147</v>
      </c>
      <c r="E48" s="19" t="s">
        <v>128</v>
      </c>
      <c r="F48" s="19" t="s">
        <v>148</v>
      </c>
      <c r="G48" s="23" t="s">
        <v>142</v>
      </c>
      <c r="H48" s="21" t="s">
        <v>131</v>
      </c>
      <c r="I48" s="24"/>
    </row>
    <row r="49" spans="1:9" x14ac:dyDescent="0.3">
      <c r="A49" s="36">
        <v>1</v>
      </c>
      <c r="B49" s="36"/>
      <c r="C49" s="43" t="s">
        <v>219</v>
      </c>
      <c r="D49" s="43" t="s">
        <v>46</v>
      </c>
      <c r="E49" s="43" t="s">
        <v>217</v>
      </c>
      <c r="F49" s="43" t="s">
        <v>136</v>
      </c>
      <c r="G49" s="42">
        <v>920</v>
      </c>
      <c r="H49" s="44" t="s">
        <v>31</v>
      </c>
      <c r="I49" s="36"/>
    </row>
    <row r="50" spans="1:9" x14ac:dyDescent="0.3">
      <c r="A50" s="36">
        <v>2</v>
      </c>
      <c r="B50" s="36"/>
      <c r="C50" s="43" t="s">
        <v>220</v>
      </c>
      <c r="D50" s="43" t="s">
        <v>51</v>
      </c>
      <c r="E50" s="43" t="s">
        <v>217</v>
      </c>
      <c r="F50" s="43" t="s">
        <v>136</v>
      </c>
      <c r="G50" s="42">
        <v>920</v>
      </c>
      <c r="H50" s="44" t="s">
        <v>49</v>
      </c>
      <c r="I50" s="26"/>
    </row>
    <row r="51" spans="1:9" x14ac:dyDescent="0.3">
      <c r="A51" s="36">
        <v>3</v>
      </c>
      <c r="B51" s="36"/>
      <c r="C51" s="43" t="s">
        <v>218</v>
      </c>
      <c r="D51" s="43" t="s">
        <v>74</v>
      </c>
      <c r="E51" s="43" t="s">
        <v>217</v>
      </c>
      <c r="F51" s="43" t="s">
        <v>136</v>
      </c>
      <c r="G51" s="42">
        <v>920</v>
      </c>
      <c r="H51" s="44" t="s">
        <v>72</v>
      </c>
      <c r="I51" s="36"/>
    </row>
    <row r="52" spans="1:9" x14ac:dyDescent="0.3">
      <c r="A52" s="36">
        <v>4</v>
      </c>
      <c r="B52" s="36"/>
      <c r="C52" s="43" t="s">
        <v>221</v>
      </c>
      <c r="D52" s="43" t="s">
        <v>90</v>
      </c>
      <c r="E52" s="43" t="s">
        <v>217</v>
      </c>
      <c r="F52" s="43" t="s">
        <v>136</v>
      </c>
      <c r="G52" s="42">
        <v>920</v>
      </c>
      <c r="H52" s="44" t="s">
        <v>86</v>
      </c>
      <c r="I52" s="26"/>
    </row>
    <row r="53" spans="1:9" x14ac:dyDescent="0.3">
      <c r="A53" s="36">
        <v>5</v>
      </c>
      <c r="B53" s="36"/>
      <c r="C53" s="43" t="s">
        <v>236</v>
      </c>
      <c r="D53" s="43"/>
      <c r="E53" s="43" t="s">
        <v>217</v>
      </c>
      <c r="F53" s="43" t="s">
        <v>136</v>
      </c>
      <c r="G53" s="42">
        <v>920</v>
      </c>
      <c r="H53" s="44" t="s">
        <v>77</v>
      </c>
      <c r="I53" s="26"/>
    </row>
    <row r="54" spans="1:9" x14ac:dyDescent="0.3">
      <c r="A54" s="36">
        <v>6</v>
      </c>
      <c r="B54" s="36"/>
      <c r="C54" s="43"/>
      <c r="D54" s="43"/>
      <c r="E54" s="43" t="s">
        <v>217</v>
      </c>
      <c r="F54" s="43" t="s">
        <v>136</v>
      </c>
      <c r="G54" s="42">
        <v>920</v>
      </c>
      <c r="H54" s="44" t="s">
        <v>113</v>
      </c>
      <c r="I54" s="26"/>
    </row>
    <row r="56" spans="1:9" x14ac:dyDescent="0.3">
      <c r="G56" s="52"/>
    </row>
    <row r="58" spans="1:9" x14ac:dyDescent="0.3">
      <c r="G58" s="52"/>
    </row>
    <row r="60" spans="1:9" x14ac:dyDescent="0.3">
      <c r="G60" s="52"/>
    </row>
  </sheetData>
  <mergeCells count="1">
    <mergeCell ref="E43:F43"/>
  </mergeCells>
  <phoneticPr fontId="7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75"/>
  <sheetViews>
    <sheetView topLeftCell="B7" workbookViewId="0">
      <selection activeCell="L22" sqref="L22"/>
    </sheetView>
  </sheetViews>
  <sheetFormatPr baseColWidth="10" defaultColWidth="11.44140625" defaultRowHeight="14.4" x14ac:dyDescent="0.3"/>
  <cols>
    <col min="1" max="1" width="11.44140625" style="61"/>
    <col min="2" max="2" width="25.33203125" style="61" customWidth="1"/>
    <col min="3" max="3" width="16.33203125" style="61" customWidth="1"/>
    <col min="4" max="5" width="11.44140625" style="61"/>
    <col min="6" max="6" width="29.6640625" style="61" customWidth="1"/>
    <col min="7" max="7" width="29.109375" style="61" customWidth="1"/>
    <col min="8" max="9" width="11.44140625" style="61"/>
    <col min="10" max="10" width="14.5546875" style="61" customWidth="1"/>
    <col min="11" max="11" width="14.6640625" style="61" customWidth="1"/>
    <col min="12" max="13" width="20.33203125" style="61" customWidth="1"/>
    <col min="14" max="16384" width="11.44140625" style="61"/>
  </cols>
  <sheetData>
    <row r="3" spans="1:15" s="55" customFormat="1" x14ac:dyDescent="0.3">
      <c r="A3" s="54" t="s">
        <v>135</v>
      </c>
      <c r="B3" s="54"/>
      <c r="C3" s="54"/>
      <c r="D3" s="54"/>
      <c r="E3" s="54"/>
      <c r="F3" s="54"/>
      <c r="G3" s="54"/>
    </row>
    <row r="4" spans="1:15" s="55" customFormat="1" x14ac:dyDescent="0.3">
      <c r="A4" s="54" t="s">
        <v>173</v>
      </c>
      <c r="B4" s="54"/>
      <c r="C4" s="54"/>
      <c r="D4" s="54"/>
      <c r="E4" s="54"/>
      <c r="F4" s="54"/>
      <c r="G4" s="54"/>
    </row>
    <row r="5" spans="1:15" s="55" customFormat="1" ht="15" thickBot="1" x14ac:dyDescent="0.35">
      <c r="A5" s="56" t="s">
        <v>127</v>
      </c>
      <c r="B5" s="57" t="s">
        <v>174</v>
      </c>
      <c r="C5" s="58" t="s">
        <v>152</v>
      </c>
      <c r="D5" s="59" t="s">
        <v>153</v>
      </c>
      <c r="E5" s="57" t="s">
        <v>154</v>
      </c>
      <c r="F5" s="60" t="s">
        <v>155</v>
      </c>
      <c r="G5" s="57" t="s">
        <v>156</v>
      </c>
      <c r="J5" s="61"/>
      <c r="K5" s="61"/>
      <c r="L5" s="61"/>
      <c r="M5" s="61"/>
      <c r="N5" s="61"/>
      <c r="O5" s="61"/>
    </row>
    <row r="6" spans="1:15" s="55" customFormat="1" ht="15" thickBot="1" x14ac:dyDescent="0.35">
      <c r="A6" s="62"/>
      <c r="B6" s="63"/>
      <c r="C6" s="58"/>
      <c r="D6" s="64"/>
      <c r="E6" s="57"/>
      <c r="F6" s="65"/>
      <c r="G6" s="57"/>
      <c r="J6" s="61"/>
      <c r="K6" s="66" t="s">
        <v>151</v>
      </c>
      <c r="L6" s="67"/>
      <c r="M6" s="68"/>
      <c r="N6" s="61"/>
      <c r="O6" s="61"/>
    </row>
    <row r="7" spans="1:15" s="55" customFormat="1" ht="16.2" thickBot="1" x14ac:dyDescent="0.35">
      <c r="A7" s="69" t="s">
        <v>175</v>
      </c>
      <c r="B7" s="70">
        <v>6</v>
      </c>
      <c r="C7" s="71">
        <v>23296.43</v>
      </c>
      <c r="D7" s="72" t="s">
        <v>161</v>
      </c>
      <c r="E7" s="73" t="s">
        <v>176</v>
      </c>
      <c r="F7" s="74" t="s">
        <v>177</v>
      </c>
      <c r="G7" s="40" t="s">
        <v>178</v>
      </c>
      <c r="J7" s="61"/>
      <c r="K7" s="75" t="s">
        <v>157</v>
      </c>
      <c r="L7" s="76"/>
      <c r="M7" s="77"/>
      <c r="N7" s="61"/>
      <c r="O7" s="61"/>
    </row>
    <row r="8" spans="1:15" s="55" customFormat="1" ht="16.2" thickBot="1" x14ac:dyDescent="0.35">
      <c r="A8" s="78" t="s">
        <v>179</v>
      </c>
      <c r="C8" s="71">
        <v>23296.43</v>
      </c>
      <c r="E8" s="73" t="s">
        <v>180</v>
      </c>
      <c r="F8" s="74" t="s">
        <v>181</v>
      </c>
      <c r="G8" s="40" t="s">
        <v>182</v>
      </c>
      <c r="J8" s="61"/>
      <c r="K8" s="79" t="s">
        <v>158</v>
      </c>
      <c r="L8" s="79" t="s">
        <v>159</v>
      </c>
      <c r="M8" s="79" t="s">
        <v>160</v>
      </c>
      <c r="N8" s="61"/>
      <c r="O8" s="61"/>
    </row>
    <row r="9" spans="1:15" s="55" customFormat="1" ht="16.2" thickBot="1" x14ac:dyDescent="0.35">
      <c r="C9" s="71">
        <v>23296.43</v>
      </c>
      <c r="E9" s="73" t="s">
        <v>183</v>
      </c>
      <c r="F9" s="74" t="s">
        <v>184</v>
      </c>
      <c r="G9" s="40" t="s">
        <v>185</v>
      </c>
      <c r="J9" s="61"/>
      <c r="K9" s="80" t="s">
        <v>162</v>
      </c>
      <c r="L9" s="81">
        <v>1</v>
      </c>
      <c r="M9" s="82">
        <f>C29</f>
        <v>4147.8270370370374</v>
      </c>
      <c r="N9" s="61"/>
      <c r="O9" s="61"/>
    </row>
    <row r="10" spans="1:15" s="55" customFormat="1" ht="16.2" thickBot="1" x14ac:dyDescent="0.35">
      <c r="C10" s="71">
        <v>23296.43</v>
      </c>
      <c r="E10" s="73" t="s">
        <v>186</v>
      </c>
      <c r="F10" s="74" t="s">
        <v>187</v>
      </c>
      <c r="G10" s="40" t="s">
        <v>165</v>
      </c>
      <c r="J10" s="61"/>
      <c r="K10" s="83" t="s">
        <v>163</v>
      </c>
      <c r="L10" s="84">
        <v>1</v>
      </c>
      <c r="M10" s="85">
        <f>C65</f>
        <v>10034.161111111111</v>
      </c>
      <c r="N10" s="61"/>
      <c r="O10" s="61"/>
    </row>
    <row r="11" spans="1:15" s="55" customFormat="1" ht="16.2" thickBot="1" x14ac:dyDescent="0.35">
      <c r="C11" s="71">
        <v>23296.43</v>
      </c>
      <c r="E11" s="86" t="s">
        <v>188</v>
      </c>
      <c r="F11" s="74" t="s">
        <v>237</v>
      </c>
      <c r="G11" s="40" t="s">
        <v>238</v>
      </c>
      <c r="J11" s="61"/>
      <c r="K11" s="83" t="s">
        <v>242</v>
      </c>
      <c r="L11" s="84"/>
      <c r="M11" s="85">
        <f>C75</f>
        <v>3200</v>
      </c>
      <c r="N11" s="61"/>
      <c r="O11" s="61"/>
    </row>
    <row r="12" spans="1:15" s="55" customFormat="1" ht="18.600000000000001" thickBot="1" x14ac:dyDescent="0.4">
      <c r="C12" s="71">
        <v>23296.43</v>
      </c>
      <c r="D12" s="87" t="s">
        <v>189</v>
      </c>
      <c r="E12" s="88" t="s">
        <v>190</v>
      </c>
      <c r="F12" s="89" t="s">
        <v>245</v>
      </c>
      <c r="G12" s="40" t="s">
        <v>244</v>
      </c>
      <c r="J12" s="61"/>
      <c r="K12" s="90" t="s">
        <v>164</v>
      </c>
      <c r="L12" s="61"/>
      <c r="M12" s="91">
        <f>SUM(M9:M11)</f>
        <v>17381.98814814815</v>
      </c>
    </row>
    <row r="13" spans="1:15" s="55" customFormat="1" ht="16.2" thickBot="1" x14ac:dyDescent="0.35">
      <c r="C13" s="92">
        <v>23296.43</v>
      </c>
      <c r="E13" s="73" t="s">
        <v>191</v>
      </c>
      <c r="F13" s="89"/>
      <c r="G13" s="40"/>
      <c r="J13" s="61"/>
      <c r="K13" s="61"/>
      <c r="L13" s="61"/>
    </row>
    <row r="14" spans="1:15" s="55" customFormat="1" ht="16.2" thickBot="1" x14ac:dyDescent="0.35">
      <c r="C14" s="92">
        <v>23296.43</v>
      </c>
      <c r="E14" s="73" t="s">
        <v>192</v>
      </c>
      <c r="F14" s="89"/>
      <c r="G14" s="40"/>
      <c r="J14" s="61"/>
      <c r="K14" s="61"/>
      <c r="L14" s="61"/>
      <c r="M14" s="61"/>
      <c r="N14" s="61"/>
      <c r="O14" s="61"/>
    </row>
    <row r="15" spans="1:15" s="55" customFormat="1" ht="16.2" thickBot="1" x14ac:dyDescent="0.35">
      <c r="C15" s="92">
        <v>23296.43</v>
      </c>
      <c r="E15" s="73" t="s">
        <v>193</v>
      </c>
      <c r="F15" s="89"/>
      <c r="G15" s="40"/>
      <c r="J15" s="61"/>
      <c r="K15" s="61"/>
      <c r="L15" s="61"/>
      <c r="M15" s="61"/>
      <c r="N15" s="61"/>
      <c r="O15" s="61"/>
    </row>
    <row r="16" spans="1:15" s="55" customFormat="1" ht="16.2" thickBot="1" x14ac:dyDescent="0.35">
      <c r="C16" s="92">
        <v>23296.43</v>
      </c>
      <c r="D16" s="72" t="s">
        <v>194</v>
      </c>
      <c r="E16" s="73" t="s">
        <v>195</v>
      </c>
      <c r="F16" s="93"/>
      <c r="G16" s="40"/>
      <c r="J16" s="61"/>
      <c r="K16" s="61" t="s">
        <v>166</v>
      </c>
      <c r="L16" s="61"/>
      <c r="M16" s="61"/>
      <c r="N16" s="61"/>
      <c r="O16" s="61"/>
    </row>
    <row r="17" spans="1:15" s="55" customFormat="1" ht="16.2" thickBot="1" x14ac:dyDescent="0.35">
      <c r="C17" s="92">
        <v>23296.43</v>
      </c>
      <c r="E17" s="86" t="s">
        <v>196</v>
      </c>
      <c r="F17" s="93"/>
      <c r="G17" s="40"/>
      <c r="J17" s="61" t="s">
        <v>167</v>
      </c>
      <c r="K17" s="94">
        <f>C27+C63+C73</f>
        <v>14984.472541507024</v>
      </c>
      <c r="L17" s="61"/>
      <c r="M17" s="61"/>
      <c r="N17" s="61"/>
      <c r="O17" s="61"/>
    </row>
    <row r="18" spans="1:15" s="55" customFormat="1" ht="16.2" thickBot="1" x14ac:dyDescent="0.35">
      <c r="C18" s="92">
        <v>23296.43</v>
      </c>
      <c r="E18" s="95" t="s">
        <v>197</v>
      </c>
      <c r="F18" s="93"/>
      <c r="G18" s="40"/>
      <c r="J18" s="61" t="s">
        <v>169</v>
      </c>
      <c r="K18" s="94">
        <f>+C28+C64+C74</f>
        <v>2397.5156066411237</v>
      </c>
      <c r="L18" s="61"/>
      <c r="M18" s="61"/>
      <c r="N18" s="61"/>
      <c r="O18" s="61"/>
    </row>
    <row r="19" spans="1:15" s="55" customFormat="1" ht="16.2" thickBot="1" x14ac:dyDescent="0.35">
      <c r="C19" s="92">
        <v>23296.43</v>
      </c>
      <c r="E19" s="73" t="s">
        <v>198</v>
      </c>
      <c r="F19" s="93"/>
      <c r="G19" s="40"/>
      <c r="K19" s="96">
        <f>SUM(K17:K18)</f>
        <v>17381.98814814815</v>
      </c>
      <c r="L19" s="61"/>
      <c r="M19" s="61"/>
      <c r="N19" s="61"/>
      <c r="O19" s="61"/>
    </row>
    <row r="20" spans="1:15" s="55" customFormat="1" ht="16.2" thickBot="1" x14ac:dyDescent="0.35">
      <c r="C20" s="92">
        <v>23296.43</v>
      </c>
      <c r="E20" s="73" t="s">
        <v>199</v>
      </c>
      <c r="F20" s="93"/>
      <c r="G20" s="40"/>
      <c r="J20" s="61"/>
      <c r="K20" s="94"/>
      <c r="L20" s="61"/>
      <c r="M20" s="61"/>
      <c r="N20" s="61"/>
      <c r="O20" s="61"/>
    </row>
    <row r="21" spans="1:15" s="55" customFormat="1" ht="16.2" thickBot="1" x14ac:dyDescent="0.35">
      <c r="C21" s="92">
        <v>23296.43</v>
      </c>
      <c r="E21" s="86" t="s">
        <v>200</v>
      </c>
      <c r="F21" s="93"/>
      <c r="G21" s="97"/>
      <c r="J21" s="61"/>
      <c r="N21" s="61"/>
      <c r="O21" s="61"/>
    </row>
    <row r="22" spans="1:15" s="55" customFormat="1" ht="15.6" x14ac:dyDescent="0.3">
      <c r="C22" s="98">
        <f>SUM(C7:C21)</f>
        <v>349446.44999999995</v>
      </c>
      <c r="O22" s="61"/>
    </row>
    <row r="23" spans="1:15" s="55" customFormat="1" ht="15.6" x14ac:dyDescent="0.3">
      <c r="C23" s="98"/>
    </row>
    <row r="24" spans="1:15" s="55" customFormat="1" ht="15.6" x14ac:dyDescent="0.3">
      <c r="A24" s="61"/>
      <c r="B24" s="99" t="s">
        <v>240</v>
      </c>
      <c r="C24" s="100">
        <f>'DATOS ALUMNOS'!G18</f>
        <v>27158.2</v>
      </c>
    </row>
    <row r="25" spans="1:15" s="55" customFormat="1" x14ac:dyDescent="0.3">
      <c r="A25" s="61"/>
      <c r="B25" s="61"/>
      <c r="C25" s="101"/>
    </row>
    <row r="26" spans="1:15" s="55" customFormat="1" x14ac:dyDescent="0.3">
      <c r="A26" s="61"/>
      <c r="B26" s="61" t="s">
        <v>168</v>
      </c>
      <c r="C26" s="94">
        <f>+C24-C12</f>
        <v>3861.7700000000004</v>
      </c>
    </row>
    <row r="27" spans="1:15" s="55" customFormat="1" x14ac:dyDescent="0.3">
      <c r="A27" s="61"/>
      <c r="B27" s="61" t="s">
        <v>170</v>
      </c>
      <c r="C27" s="102">
        <f>+C26/1.08</f>
        <v>3575.712962962963</v>
      </c>
    </row>
    <row r="28" spans="1:15" s="55" customFormat="1" ht="15" thickBot="1" x14ac:dyDescent="0.35">
      <c r="A28" s="61"/>
      <c r="B28" s="61" t="s">
        <v>171</v>
      </c>
      <c r="C28" s="94">
        <f>+C27*0.16</f>
        <v>572.1140740740741</v>
      </c>
    </row>
    <row r="29" spans="1:15" s="55" customFormat="1" ht="18.600000000000001" thickBot="1" x14ac:dyDescent="0.4">
      <c r="A29" s="61"/>
      <c r="B29" s="103" t="s">
        <v>172</v>
      </c>
      <c r="C29" s="104">
        <f>+C27+C28</f>
        <v>4147.8270370370374</v>
      </c>
    </row>
    <row r="30" spans="1:15" s="55" customFormat="1" x14ac:dyDescent="0.3">
      <c r="C30" s="96"/>
    </row>
    <row r="31" spans="1:15" s="55" customFormat="1" x14ac:dyDescent="0.3">
      <c r="C31" s="96"/>
    </row>
    <row r="32" spans="1:15" s="55" customFormat="1" x14ac:dyDescent="0.3">
      <c r="C32" s="96"/>
    </row>
    <row r="33" spans="1:14" s="55" customFormat="1" x14ac:dyDescent="0.3">
      <c r="C33" s="96"/>
    </row>
    <row r="34" spans="1:14" s="55" customFormat="1" x14ac:dyDescent="0.3">
      <c r="C34" s="96"/>
    </row>
    <row r="35" spans="1:14" s="55" customFormat="1" x14ac:dyDescent="0.3">
      <c r="C35" s="96"/>
    </row>
    <row r="36" spans="1:14" s="55" customFormat="1" x14ac:dyDescent="0.3">
      <c r="C36" s="96"/>
    </row>
    <row r="37" spans="1:14" s="55" customFormat="1" x14ac:dyDescent="0.3">
      <c r="C37" s="96"/>
    </row>
    <row r="38" spans="1:14" s="55" customFormat="1" x14ac:dyDescent="0.3">
      <c r="C38" s="96"/>
      <c r="K38" s="61"/>
      <c r="L38" s="61"/>
      <c r="M38" s="61"/>
    </row>
    <row r="39" spans="1:14" s="55" customFormat="1" x14ac:dyDescent="0.3">
      <c r="A39" s="105" t="s">
        <v>135</v>
      </c>
      <c r="B39" s="105"/>
      <c r="C39" s="105"/>
      <c r="D39" s="105"/>
      <c r="E39" s="105"/>
      <c r="F39" s="105"/>
      <c r="G39" s="105"/>
      <c r="J39" s="61"/>
      <c r="K39" s="61"/>
      <c r="L39" s="61"/>
      <c r="M39" s="61"/>
      <c r="N39" s="61"/>
    </row>
    <row r="40" spans="1:14" ht="15" thickBot="1" x14ac:dyDescent="0.35">
      <c r="A40" s="106" t="s">
        <v>201</v>
      </c>
      <c r="B40" s="106"/>
      <c r="C40" s="106"/>
      <c r="D40" s="106"/>
      <c r="E40" s="106"/>
      <c r="F40" s="106"/>
      <c r="G40" s="106"/>
    </row>
    <row r="41" spans="1:14" x14ac:dyDescent="0.3">
      <c r="A41" s="107" t="s">
        <v>127</v>
      </c>
      <c r="B41" s="108" t="s">
        <v>174</v>
      </c>
      <c r="C41" s="108" t="s">
        <v>152</v>
      </c>
      <c r="D41" s="109" t="s">
        <v>153</v>
      </c>
      <c r="E41" s="108" t="s">
        <v>154</v>
      </c>
      <c r="F41" s="110" t="s">
        <v>155</v>
      </c>
      <c r="G41" s="108" t="s">
        <v>156</v>
      </c>
    </row>
    <row r="42" spans="1:14" ht="15" thickBot="1" x14ac:dyDescent="0.35">
      <c r="A42" s="62"/>
      <c r="B42" s="63"/>
      <c r="C42" s="63"/>
      <c r="D42" s="64"/>
      <c r="E42" s="57"/>
      <c r="F42" s="65"/>
      <c r="G42" s="57"/>
    </row>
    <row r="43" spans="1:14" ht="16.2" thickBot="1" x14ac:dyDescent="0.35">
      <c r="A43" s="69" t="s">
        <v>202</v>
      </c>
      <c r="B43" s="111">
        <v>2</v>
      </c>
      <c r="C43" s="71">
        <v>11403.85</v>
      </c>
      <c r="D43" s="112" t="s">
        <v>161</v>
      </c>
      <c r="E43" s="73" t="s">
        <v>176</v>
      </c>
      <c r="F43" s="74" t="s">
        <v>203</v>
      </c>
      <c r="G43" s="40" t="s">
        <v>178</v>
      </c>
    </row>
    <row r="44" spans="1:14" ht="16.2" thickBot="1" x14ac:dyDescent="0.35">
      <c r="A44" s="78" t="s">
        <v>179</v>
      </c>
      <c r="B44" s="55"/>
      <c r="C44" s="71">
        <v>11403.85</v>
      </c>
      <c r="D44" s="55"/>
      <c r="E44" s="73" t="s">
        <v>180</v>
      </c>
      <c r="F44" s="74" t="s">
        <v>204</v>
      </c>
      <c r="G44" s="40" t="s">
        <v>182</v>
      </c>
    </row>
    <row r="45" spans="1:14" ht="16.2" thickBot="1" x14ac:dyDescent="0.35">
      <c r="A45" s="55"/>
      <c r="B45" s="55"/>
      <c r="C45" s="71">
        <v>11403.85</v>
      </c>
      <c r="D45" s="55"/>
      <c r="E45" s="73" t="s">
        <v>183</v>
      </c>
      <c r="F45" s="74" t="s">
        <v>205</v>
      </c>
      <c r="G45" s="40" t="s">
        <v>185</v>
      </c>
    </row>
    <row r="46" spans="1:14" ht="16.2" thickBot="1" x14ac:dyDescent="0.35">
      <c r="A46" s="55"/>
      <c r="B46" s="55"/>
      <c r="C46" s="71">
        <v>11403.85</v>
      </c>
      <c r="D46" s="55"/>
      <c r="E46" s="73" t="s">
        <v>186</v>
      </c>
      <c r="F46" s="74" t="s">
        <v>206</v>
      </c>
      <c r="G46" s="40" t="s">
        <v>165</v>
      </c>
    </row>
    <row r="47" spans="1:14" ht="16.2" thickBot="1" x14ac:dyDescent="0.35">
      <c r="A47" s="55"/>
      <c r="B47" s="55"/>
      <c r="C47" s="71">
        <v>11403.85</v>
      </c>
      <c r="D47" s="55"/>
      <c r="E47" s="86" t="s">
        <v>188</v>
      </c>
      <c r="F47" s="74" t="s">
        <v>239</v>
      </c>
      <c r="G47" s="40" t="s">
        <v>238</v>
      </c>
    </row>
    <row r="48" spans="1:14" ht="16.2" thickBot="1" x14ac:dyDescent="0.35">
      <c r="A48" s="55"/>
      <c r="B48" s="55"/>
      <c r="C48" s="71">
        <v>11403.85</v>
      </c>
      <c r="D48" s="87" t="s">
        <v>189</v>
      </c>
      <c r="E48" s="88" t="s">
        <v>190</v>
      </c>
      <c r="F48" s="89" t="s">
        <v>246</v>
      </c>
      <c r="G48" s="40" t="s">
        <v>244</v>
      </c>
    </row>
    <row r="49" spans="1:7" ht="16.2" thickBot="1" x14ac:dyDescent="0.35">
      <c r="A49" s="55"/>
      <c r="B49" s="55"/>
      <c r="C49" s="92">
        <v>11403.85</v>
      </c>
      <c r="D49" s="55"/>
      <c r="E49" s="73" t="s">
        <v>191</v>
      </c>
      <c r="F49" s="89"/>
      <c r="G49" s="40"/>
    </row>
    <row r="50" spans="1:7" ht="16.2" thickBot="1" x14ac:dyDescent="0.35">
      <c r="A50" s="55"/>
      <c r="B50" s="55"/>
      <c r="C50" s="92">
        <v>11403.85</v>
      </c>
      <c r="D50" s="55"/>
      <c r="E50" s="73" t="s">
        <v>192</v>
      </c>
      <c r="F50" s="89"/>
      <c r="G50" s="40"/>
    </row>
    <row r="51" spans="1:7" ht="16.2" thickBot="1" x14ac:dyDescent="0.35">
      <c r="A51" s="55"/>
      <c r="B51" s="55"/>
      <c r="C51" s="92">
        <v>11403.85</v>
      </c>
      <c r="D51" s="55"/>
      <c r="E51" s="73" t="s">
        <v>193</v>
      </c>
      <c r="F51" s="89"/>
      <c r="G51" s="40"/>
    </row>
    <row r="52" spans="1:7" ht="16.2" thickBot="1" x14ac:dyDescent="0.35">
      <c r="A52" s="55"/>
      <c r="B52" s="55"/>
      <c r="C52" s="92">
        <v>11403.85</v>
      </c>
      <c r="D52" s="72" t="s">
        <v>194</v>
      </c>
      <c r="E52" s="73" t="s">
        <v>195</v>
      </c>
      <c r="F52" s="93"/>
      <c r="G52" s="40"/>
    </row>
    <row r="53" spans="1:7" ht="16.2" thickBot="1" x14ac:dyDescent="0.35">
      <c r="A53" s="55"/>
      <c r="B53" s="55"/>
      <c r="C53" s="92">
        <v>11403.85</v>
      </c>
      <c r="D53" s="55"/>
      <c r="E53" s="86" t="s">
        <v>196</v>
      </c>
      <c r="F53" s="93"/>
      <c r="G53" s="40"/>
    </row>
    <row r="54" spans="1:7" ht="16.2" thickBot="1" x14ac:dyDescent="0.35">
      <c r="A54" s="55"/>
      <c r="B54" s="55"/>
      <c r="C54" s="92">
        <v>11403.85</v>
      </c>
      <c r="D54" s="55"/>
      <c r="E54" s="95" t="s">
        <v>197</v>
      </c>
      <c r="F54" s="93"/>
      <c r="G54" s="40"/>
    </row>
    <row r="55" spans="1:7" ht="16.2" thickBot="1" x14ac:dyDescent="0.35">
      <c r="A55" s="55"/>
      <c r="B55" s="55"/>
      <c r="C55" s="92">
        <v>11403.85</v>
      </c>
      <c r="D55" s="55"/>
      <c r="E55" s="73" t="s">
        <v>198</v>
      </c>
      <c r="F55" s="93"/>
      <c r="G55" s="40"/>
    </row>
    <row r="56" spans="1:7" ht="16.2" thickBot="1" x14ac:dyDescent="0.35">
      <c r="A56" s="55"/>
      <c r="B56" s="55"/>
      <c r="C56" s="92">
        <v>11403.85</v>
      </c>
      <c r="D56" s="55"/>
      <c r="E56" s="73" t="s">
        <v>199</v>
      </c>
      <c r="F56" s="93"/>
      <c r="G56" s="40"/>
    </row>
    <row r="57" spans="1:7" ht="16.2" thickBot="1" x14ac:dyDescent="0.35">
      <c r="A57" s="55"/>
      <c r="B57" s="55"/>
      <c r="C57" s="92">
        <v>11403.85</v>
      </c>
      <c r="D57" s="55"/>
      <c r="E57" s="86" t="s">
        <v>200</v>
      </c>
      <c r="F57" s="93"/>
      <c r="G57" s="97"/>
    </row>
    <row r="58" spans="1:7" ht="15.6" x14ac:dyDescent="0.3">
      <c r="A58" s="55"/>
      <c r="B58" s="55"/>
      <c r="C58" s="98">
        <f>SUM(C43:C57)</f>
        <v>171057.75000000006</v>
      </c>
      <c r="D58" s="55"/>
      <c r="E58" s="55"/>
      <c r="F58" s="55"/>
      <c r="G58" s="55"/>
    </row>
    <row r="59" spans="1:7" ht="15.6" x14ac:dyDescent="0.3">
      <c r="A59" s="55"/>
      <c r="B59" s="55"/>
      <c r="C59" s="98"/>
      <c r="D59" s="55"/>
      <c r="E59" s="55"/>
      <c r="F59" s="55"/>
      <c r="G59" s="55"/>
    </row>
    <row r="60" spans="1:7" x14ac:dyDescent="0.3">
      <c r="A60" s="99"/>
      <c r="C60" s="55"/>
      <c r="D60" s="55"/>
      <c r="E60" s="55"/>
      <c r="F60" s="55"/>
      <c r="G60" s="55"/>
    </row>
    <row r="61" spans="1:7" ht="15.6" x14ac:dyDescent="0.3">
      <c r="B61" s="99" t="s">
        <v>241</v>
      </c>
      <c r="C61" s="100">
        <f>'DATOS ALUMNOS'!G30</f>
        <v>20746</v>
      </c>
      <c r="D61" s="55"/>
      <c r="E61" s="55"/>
      <c r="F61" s="55"/>
      <c r="G61" s="55"/>
    </row>
    <row r="62" spans="1:7" x14ac:dyDescent="0.3">
      <c r="B62" s="61" t="s">
        <v>168</v>
      </c>
      <c r="C62" s="96">
        <f>+C61-C48</f>
        <v>9342.15</v>
      </c>
      <c r="D62" s="55"/>
      <c r="E62" s="55"/>
      <c r="F62" s="55"/>
      <c r="G62" s="55"/>
    </row>
    <row r="63" spans="1:7" x14ac:dyDescent="0.3">
      <c r="B63" s="61" t="s">
        <v>170</v>
      </c>
      <c r="C63" s="101">
        <f>+C62/1.08</f>
        <v>8650.1388888888887</v>
      </c>
      <c r="D63" s="55"/>
      <c r="E63" s="55"/>
      <c r="F63" s="55"/>
      <c r="G63" s="55"/>
    </row>
    <row r="64" spans="1:7" ht="15" thickBot="1" x14ac:dyDescent="0.35">
      <c r="B64" s="61" t="s">
        <v>171</v>
      </c>
      <c r="C64" s="101">
        <f>+C63*0.16</f>
        <v>1384.0222222222221</v>
      </c>
      <c r="D64" s="55"/>
      <c r="E64" s="55"/>
      <c r="F64" s="55"/>
      <c r="G64" s="55"/>
    </row>
    <row r="65" spans="1:7" ht="18.600000000000001" thickBot="1" x14ac:dyDescent="0.4">
      <c r="A65" s="103"/>
      <c r="B65" s="103" t="s">
        <v>172</v>
      </c>
      <c r="C65" s="104">
        <f>+C63+C64</f>
        <v>10034.161111111111</v>
      </c>
      <c r="D65" s="55"/>
      <c r="E65" s="55"/>
      <c r="F65" s="55"/>
      <c r="G65" s="55"/>
    </row>
    <row r="69" spans="1:7" x14ac:dyDescent="0.3">
      <c r="C69" s="94"/>
    </row>
    <row r="70" spans="1:7" x14ac:dyDescent="0.3">
      <c r="C70" s="94"/>
    </row>
    <row r="71" spans="1:7" x14ac:dyDescent="0.3">
      <c r="B71" s="113" t="s">
        <v>243</v>
      </c>
      <c r="C71" s="94"/>
    </row>
    <row r="72" spans="1:7" ht="15.6" x14ac:dyDescent="0.3">
      <c r="B72" s="99" t="s">
        <v>241</v>
      </c>
      <c r="C72" s="100">
        <f>'DATOS ALUMNOS'!G39</f>
        <v>3200</v>
      </c>
    </row>
    <row r="73" spans="1:7" x14ac:dyDescent="0.3">
      <c r="B73" s="61" t="s">
        <v>170</v>
      </c>
      <c r="C73" s="101">
        <f>C72/1.16</f>
        <v>2758.6206896551726</v>
      </c>
    </row>
    <row r="74" spans="1:7" ht="15" thickBot="1" x14ac:dyDescent="0.35">
      <c r="B74" s="61" t="s">
        <v>171</v>
      </c>
      <c r="C74" s="101">
        <f>+C73*0.16</f>
        <v>441.37931034482762</v>
      </c>
    </row>
    <row r="75" spans="1:7" ht="18.600000000000001" thickBot="1" x14ac:dyDescent="0.4">
      <c r="B75" s="103" t="s">
        <v>172</v>
      </c>
      <c r="C75" s="104">
        <f>+C73+C74</f>
        <v>3200</v>
      </c>
    </row>
  </sheetData>
  <mergeCells count="20">
    <mergeCell ref="G41:G42"/>
    <mergeCell ref="K6:M6"/>
    <mergeCell ref="K7:M7"/>
    <mergeCell ref="A39:G39"/>
    <mergeCell ref="A40:G40"/>
    <mergeCell ref="A41:A42"/>
    <mergeCell ref="B41:B42"/>
    <mergeCell ref="C41:C42"/>
    <mergeCell ref="D41:D42"/>
    <mergeCell ref="E41:E42"/>
    <mergeCell ref="F41:F42"/>
    <mergeCell ref="A3:G3"/>
    <mergeCell ref="A4:G4"/>
    <mergeCell ref="A5:A6"/>
    <mergeCell ref="B5:B6"/>
    <mergeCell ref="C5:C6"/>
    <mergeCell ref="D5:D6"/>
    <mergeCell ref="E5:E6"/>
    <mergeCell ref="F5:F6"/>
    <mergeCell ref="G5:G6"/>
  </mergeCells>
  <conditionalFormatting sqref="G21">
    <cfRule type="containsBlanks" dxfId="13" priority="14">
      <formula>LEN(TRIM(G21))=0</formula>
    </cfRule>
  </conditionalFormatting>
  <conditionalFormatting sqref="G57">
    <cfRule type="containsBlanks" dxfId="12" priority="13">
      <formula>LEN(TRIM(G57))=0</formula>
    </cfRule>
  </conditionalFormatting>
  <conditionalFormatting sqref="G7">
    <cfRule type="containsBlanks" dxfId="11" priority="12">
      <formula>LEN(TRIM(G7))=0</formula>
    </cfRule>
  </conditionalFormatting>
  <conditionalFormatting sqref="G43">
    <cfRule type="containsBlanks" dxfId="10" priority="11">
      <formula>LEN(TRIM(G43))=0</formula>
    </cfRule>
  </conditionalFormatting>
  <conditionalFormatting sqref="G9">
    <cfRule type="containsBlanks" dxfId="9" priority="10">
      <formula>LEN(TRIM(G9))=0</formula>
    </cfRule>
  </conditionalFormatting>
  <conditionalFormatting sqref="G8">
    <cfRule type="containsBlanks" dxfId="8" priority="9">
      <formula>LEN(TRIM(G8))=0</formula>
    </cfRule>
  </conditionalFormatting>
  <conditionalFormatting sqref="G13:G20">
    <cfRule type="containsBlanks" dxfId="7" priority="8">
      <formula>LEN(TRIM(G13))=0</formula>
    </cfRule>
  </conditionalFormatting>
  <conditionalFormatting sqref="G49:G56">
    <cfRule type="containsBlanks" dxfId="6" priority="7">
      <formula>LEN(TRIM(G49))=0</formula>
    </cfRule>
  </conditionalFormatting>
  <conditionalFormatting sqref="G44">
    <cfRule type="containsBlanks" dxfId="5" priority="6">
      <formula>LEN(TRIM(G44))=0</formula>
    </cfRule>
  </conditionalFormatting>
  <conditionalFormatting sqref="G45">
    <cfRule type="containsBlanks" dxfId="4" priority="5">
      <formula>LEN(TRIM(G45))=0</formula>
    </cfRule>
  </conditionalFormatting>
  <conditionalFormatting sqref="G10:G12">
    <cfRule type="containsBlanks" dxfId="3" priority="4">
      <formula>LEN(TRIM(G10))=0</formula>
    </cfRule>
  </conditionalFormatting>
  <conditionalFormatting sqref="G46">
    <cfRule type="containsBlanks" dxfId="2" priority="3">
      <formula>LEN(TRIM(G46))=0</formula>
    </cfRule>
  </conditionalFormatting>
  <conditionalFormatting sqref="G47">
    <cfRule type="containsBlanks" dxfId="1" priority="2">
      <formula>LEN(TRIM(G47))=0</formula>
    </cfRule>
  </conditionalFormatting>
  <conditionalFormatting sqref="G48">
    <cfRule type="containsBlanks" dxfId="0" priority="1">
      <formula>LEN(TRIM(G48))=0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GTO</vt:lpstr>
      <vt:lpstr>DATOS ALUMNOS</vt:lpstr>
      <vt:lpstr>ANALISIS 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Auxadministración</cp:lastModifiedBy>
  <dcterms:created xsi:type="dcterms:W3CDTF">2022-09-01T23:47:09Z</dcterms:created>
  <dcterms:modified xsi:type="dcterms:W3CDTF">2022-10-05T18:01:58Z</dcterms:modified>
</cp:coreProperties>
</file>