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680" yWindow="0" windowWidth="19425" windowHeight="7755"/>
  </bookViews>
  <sheets>
    <sheet name="FEB" sheetId="1" r:id="rId1"/>
    <sheet name="FEB RESUMEN " sheetId="6" r:id="rId2"/>
    <sheet name="MARZO" sheetId="2" r:id="rId3"/>
    <sheet name="MARZ RESUMEN " sheetId="7" r:id="rId4"/>
    <sheet name="ABRIL" sheetId="3" r:id="rId5"/>
    <sheet name="ABRIL RESUMEN  " sheetId="8" r:id="rId6"/>
    <sheet name="MAYO" sheetId="9" r:id="rId7"/>
    <sheet name="MAYO RESUMEN  " sheetId="12" r:id="rId8"/>
    <sheet name="JUN" sheetId="10" r:id="rId9"/>
    <sheet name="JUNIO RESUMEN " sheetId="13" r:id="rId10"/>
    <sheet name="JUL" sheetId="11" r:id="rId11"/>
    <sheet name="JULIO RESUMEN " sheetId="14" r:id="rId12"/>
    <sheet name="CONCENTRADO" sheetId="16" r:id="rId13"/>
    <sheet name="ITC " sheetId="17" r:id="rId14"/>
    <sheet name="Hoja1" sheetId="15" r:id="rId15"/>
  </sheets>
  <definedNames>
    <definedName name="_xlnm._FilterDatabase" localSheetId="4" hidden="1">ABRIL!$A$1:$N$37</definedName>
    <definedName name="_xlnm._FilterDatabase" localSheetId="0" hidden="1">FEB!$A$1:$M$27</definedName>
    <definedName name="_xlnm._FilterDatabase" localSheetId="10" hidden="1">JUL!$A$1:$M$17</definedName>
    <definedName name="_xlnm._FilterDatabase" localSheetId="8" hidden="1">JUN!$A$1:$M$30</definedName>
    <definedName name="_xlnm._FilterDatabase" localSheetId="2" hidden="1">MARZO!$A$1:$N$27</definedName>
    <definedName name="_xlnm._FilterDatabase" localSheetId="6" hidden="1">MAYO!$A$1:$M$39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21" i="2"/>
  <c r="C13" i="2"/>
  <c r="C40" i="2" s="1"/>
  <c r="B20" i="16"/>
  <c r="B13" i="14"/>
  <c r="D12" i="14" l="1"/>
  <c r="D13" i="13"/>
  <c r="D13" i="12"/>
  <c r="C35" i="11" l="1"/>
  <c r="C19" i="11"/>
  <c r="E25" i="17"/>
  <c r="D60" i="17"/>
  <c r="E59" i="17"/>
  <c r="F58" i="17"/>
  <c r="F57" i="17"/>
  <c r="F60" i="17" s="1"/>
  <c r="D45" i="17"/>
  <c r="C45" i="17"/>
  <c r="E45" i="17" s="1"/>
  <c r="E48" i="17" s="1"/>
  <c r="E49" i="17" s="1"/>
  <c r="E50" i="17" s="1"/>
  <c r="E51" i="17" s="1"/>
  <c r="B45" i="17"/>
  <c r="E43" i="17"/>
  <c r="E42" i="17"/>
  <c r="E41" i="17"/>
  <c r="D29" i="17"/>
  <c r="C29" i="17"/>
  <c r="B29" i="17"/>
  <c r="E29" i="17" s="1"/>
  <c r="E32" i="17" s="1"/>
  <c r="E33" i="17" s="1"/>
  <c r="E27" i="17"/>
  <c r="E26" i="17"/>
  <c r="Q13" i="17"/>
  <c r="N13" i="17"/>
  <c r="M13" i="17"/>
  <c r="L13" i="17"/>
  <c r="O12" i="17"/>
  <c r="O11" i="17"/>
  <c r="D11" i="17"/>
  <c r="C11" i="17"/>
  <c r="E11" i="17" s="1"/>
  <c r="E14" i="17" s="1"/>
  <c r="E15" i="17" s="1"/>
  <c r="E16" i="17" s="1"/>
  <c r="E17" i="17" s="1"/>
  <c r="B11" i="17"/>
  <c r="O10" i="17"/>
  <c r="O13" i="17" s="1"/>
  <c r="R13" i="17" s="1"/>
  <c r="O9" i="17"/>
  <c r="E9" i="17"/>
  <c r="E8" i="17"/>
  <c r="E7" i="17"/>
  <c r="C41" i="1" l="1"/>
  <c r="C46" i="1" s="1"/>
  <c r="B5" i="13" l="1"/>
  <c r="C54" i="10"/>
  <c r="D7" i="13" s="1"/>
  <c r="C12" i="10"/>
  <c r="D5" i="13" s="1"/>
  <c r="C24" i="10"/>
  <c r="B6" i="13" s="1"/>
  <c r="D6" i="12"/>
  <c r="C54" i="9"/>
  <c r="D7" i="12" s="1"/>
  <c r="C31" i="9"/>
  <c r="B6" i="12" s="1"/>
  <c r="C18" i="9"/>
  <c r="D5" i="12" s="1"/>
  <c r="D8" i="12" s="1"/>
  <c r="D6" i="8"/>
  <c r="C42" i="3"/>
  <c r="D7" i="8" s="1"/>
  <c r="C25" i="3"/>
  <c r="B6" i="8" s="1"/>
  <c r="C16" i="3"/>
  <c r="D5" i="8" s="1"/>
  <c r="D8" i="8" s="1"/>
  <c r="D6" i="6"/>
  <c r="D7" i="6"/>
  <c r="C23" i="1"/>
  <c r="B6" i="6" s="1"/>
  <c r="C15" i="1"/>
  <c r="D5" i="6" s="1"/>
  <c r="D8" i="6" s="1"/>
  <c r="D8" i="13" l="1"/>
  <c r="B5" i="6"/>
  <c r="B7" i="6"/>
  <c r="B5" i="8"/>
  <c r="B8" i="8" s="1"/>
  <c r="B7" i="8"/>
  <c r="B5" i="12"/>
  <c r="B8" i="12" s="1"/>
  <c r="B7" i="12"/>
  <c r="B7" i="13"/>
  <c r="B8" i="13" s="1"/>
  <c r="D6" i="13"/>
  <c r="C49" i="3"/>
  <c r="C62" i="9"/>
  <c r="C59" i="10"/>
  <c r="B8" i="6" l="1"/>
  <c r="D6" i="7"/>
  <c r="B6" i="7"/>
  <c r="D5" i="7"/>
  <c r="B5" i="7"/>
  <c r="D7" i="7"/>
  <c r="B7" i="7"/>
  <c r="B8" i="7" l="1"/>
  <c r="D8" i="7"/>
  <c r="C30" i="11" l="1"/>
  <c r="D5" i="14" l="1"/>
  <c r="B5" i="14"/>
  <c r="D13" i="14" l="1"/>
  <c r="B16" i="14"/>
  <c r="D7" i="14"/>
  <c r="E10" i="16" s="1"/>
  <c r="B7" i="14"/>
  <c r="B10" i="16" s="1"/>
  <c r="D14" i="13"/>
  <c r="E19" i="16" s="1"/>
  <c r="B14" i="13"/>
  <c r="B17" i="13" s="1"/>
  <c r="B18" i="13" s="1"/>
  <c r="B19" i="13" l="1"/>
  <c r="B20" i="13" s="1"/>
  <c r="E20" i="16"/>
  <c r="D16" i="14"/>
  <c r="D17" i="14" s="1"/>
  <c r="B9" i="16"/>
  <c r="B17" i="14"/>
  <c r="B18" i="14" s="1"/>
  <c r="B19" i="14" s="1"/>
  <c r="B19" i="16"/>
  <c r="D14" i="12"/>
  <c r="D17" i="12" s="1"/>
  <c r="B14" i="12"/>
  <c r="B17" i="12" s="1"/>
  <c r="D18" i="14" l="1"/>
  <c r="D19" i="14" s="1"/>
  <c r="E9" i="16"/>
  <c r="B18" i="16"/>
  <c r="E18" i="16"/>
  <c r="D17" i="13" l="1"/>
  <c r="D18" i="13" s="1"/>
  <c r="B8" i="16"/>
  <c r="B18" i="12"/>
  <c r="E8" i="16"/>
  <c r="D18" i="12"/>
  <c r="D15" i="8"/>
  <c r="E17" i="16" s="1"/>
  <c r="B15" i="8"/>
  <c r="D15" i="7"/>
  <c r="E16" i="16" s="1"/>
  <c r="B15" i="7"/>
  <c r="B16" i="16" l="1"/>
  <c r="B18" i="7"/>
  <c r="B17" i="16"/>
  <c r="B18" i="8"/>
  <c r="D19" i="13"/>
  <c r="D20" i="13" s="1"/>
  <c r="B19" i="12"/>
  <c r="B20" i="12" s="1"/>
  <c r="D19" i="12"/>
  <c r="D20" i="12" s="1"/>
  <c r="B7" i="16"/>
  <c r="D18" i="8" l="1"/>
  <c r="D19" i="8" s="1"/>
  <c r="E7" i="16"/>
  <c r="D18" i="7"/>
  <c r="D19" i="7" s="1"/>
  <c r="E6" i="16"/>
  <c r="B19" i="7"/>
  <c r="B6" i="16"/>
  <c r="B11" i="16" s="1"/>
  <c r="B19" i="8"/>
  <c r="B20" i="7" l="1"/>
  <c r="B21" i="7" s="1"/>
  <c r="D20" i="7"/>
  <c r="D21" i="7" s="1"/>
  <c r="D20" i="8"/>
  <c r="D21" i="8" s="1"/>
  <c r="B20" i="8"/>
  <c r="B21" i="8" s="1"/>
  <c r="D15" i="6" l="1"/>
  <c r="B15" i="6"/>
  <c r="B15" i="16" s="1"/>
  <c r="B21" i="16" s="1"/>
  <c r="B22" i="16" s="1"/>
  <c r="E5" i="16"/>
  <c r="E11" i="16" s="1"/>
  <c r="B5" i="16"/>
  <c r="E15" i="16" l="1"/>
  <c r="E21" i="16" s="1"/>
  <c r="E22" i="16" s="1"/>
  <c r="E24" i="16" s="1"/>
  <c r="E25" i="16" s="1"/>
  <c r="E26" i="16" s="1"/>
  <c r="B24" i="16"/>
  <c r="B25" i="16" s="1"/>
  <c r="B26" i="16" s="1"/>
  <c r="B18" i="6"/>
  <c r="B19" i="6" s="1"/>
  <c r="B20" i="6" s="1"/>
  <c r="B21" i="6" s="1"/>
  <c r="D18" i="6"/>
  <c r="D19" i="6" s="1"/>
  <c r="E27" i="16" l="1"/>
  <c r="B27" i="16"/>
  <c r="D20" i="6"/>
  <c r="D21" i="6" s="1"/>
</calcChain>
</file>

<file path=xl/comments1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18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26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comments2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15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23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comments3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19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29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comments4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23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36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comments5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17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30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comments6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<sst xmlns="http://schemas.openxmlformats.org/spreadsheetml/2006/main" count="2221" uniqueCount="705">
  <si>
    <t xml:space="preserve">CONCEPTO </t>
  </si>
  <si>
    <t>FECHA DE OPERACIÓN DEL MOVIMIENTO</t>
  </si>
  <si>
    <t xml:space="preserve">IMPORTE TOTAL DEL MOVIMIENTO 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</si>
  <si>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</si>
  <si>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</si>
  <si>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</si>
  <si>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</si>
  <si>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</si>
  <si>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</si>
  <si>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</si>
  <si>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>FACTURA</t>
  </si>
  <si>
    <t>MAESTRIA</t>
  </si>
  <si>
    <t xml:space="preserve">0384000020020320200204000000000032430084085900781718926505000007046478403301016GTO              0000200203Febrero Roberto de Alba   </t>
  </si>
  <si>
    <t>20200204</t>
  </si>
  <si>
    <t>0859</t>
  </si>
  <si>
    <t>0078</t>
  </si>
  <si>
    <t>171892</t>
  </si>
  <si>
    <t>6505000007046478</t>
  </si>
  <si>
    <t xml:space="preserve">403301016GTO              </t>
  </si>
  <si>
    <t>0000200203</t>
  </si>
  <si>
    <t>Febrero Roberto de Alba</t>
  </si>
  <si>
    <t>MENSUALIDAD</t>
  </si>
  <si>
    <t>MCVT</t>
  </si>
  <si>
    <t xml:space="preserve">0384000004022020200204000000000014500084085900789089256505000007046478403301016GTO              0000040220403301016GTO31 MARCOS G   </t>
  </si>
  <si>
    <t>908925</t>
  </si>
  <si>
    <t>0000040220</t>
  </si>
  <si>
    <t>403301016GTO31 MARCOS G</t>
  </si>
  <si>
    <t>MAC</t>
  </si>
  <si>
    <t xml:space="preserve">0384000000022020200204000000000032500084085900780891156505000007046478403301016GTO              0000000220COLEGIATURA FEBRERO       </t>
  </si>
  <si>
    <t>089115</t>
  </si>
  <si>
    <t>0000000220</t>
  </si>
  <si>
    <t xml:space="preserve">COLEGIATURA FEBRERO    </t>
  </si>
  <si>
    <t xml:space="preserve">0384000000000020200205000000000025600084449500043710626505000007046478403301016GTO              0000000000403301016GTO31            </t>
  </si>
  <si>
    <t>20200205</t>
  </si>
  <si>
    <t>4495</t>
  </si>
  <si>
    <t>0004</t>
  </si>
  <si>
    <t>371062</t>
  </si>
  <si>
    <t>0000000000</t>
  </si>
  <si>
    <t xml:space="preserve">403301016GTO31         </t>
  </si>
  <si>
    <t>INSCRIPCION</t>
  </si>
  <si>
    <t xml:space="preserve">0384000403301120200205000000000032430084085900784944876505000007046478403301016GTO              00040330114033011016GTO31 LOPEZ O   </t>
  </si>
  <si>
    <t>494487</t>
  </si>
  <si>
    <t>0004033011</t>
  </si>
  <si>
    <t>4033011016GTO31 LOPEZ O</t>
  </si>
  <si>
    <t xml:space="preserve">0384000403301120200205000000000032430084085900784960126505000007046478403301016GTO              00040330114033011016GTO31 SANCHEZ   </t>
  </si>
  <si>
    <t>496012</t>
  </si>
  <si>
    <t>4033011016GTO31 SANCHEZ</t>
  </si>
  <si>
    <t xml:space="preserve">0384000403301020200206000000000032430084085900789893656505000007046478403301016GTO              0004033010Febrero 403301016GTO31    </t>
  </si>
  <si>
    <t>20200206</t>
  </si>
  <si>
    <t>989365</t>
  </si>
  <si>
    <t>0004033010</t>
  </si>
  <si>
    <t xml:space="preserve">Febrero 403301016GTO31 </t>
  </si>
  <si>
    <t xml:space="preserve">0384000000000020200211000000000037800084819900013916776505000007046478403301016GTO              0000000000403301016GTO31            </t>
  </si>
  <si>
    <t>20200211</t>
  </si>
  <si>
    <t>8199</t>
  </si>
  <si>
    <t>0001</t>
  </si>
  <si>
    <t>391677</t>
  </si>
  <si>
    <t xml:space="preserve">0384000000000020200211000000000034500084819900013914436505000007046478403301016GTO              0000000000403301016GTO31            </t>
  </si>
  <si>
    <t>391443</t>
  </si>
  <si>
    <t xml:space="preserve">0384000000000020200213000000000034500084415100050611296505000007046478403301016GTO              0000000000403301016GTO31            </t>
  </si>
  <si>
    <t>20200213</t>
  </si>
  <si>
    <t>4151</t>
  </si>
  <si>
    <t>0005</t>
  </si>
  <si>
    <t>061129</t>
  </si>
  <si>
    <t xml:space="preserve">0384000000000020200213000000000034500084819900033929666505000007046478403301016GTO              0000000000403301016GTO31            </t>
  </si>
  <si>
    <t>0003</t>
  </si>
  <si>
    <t>392966</t>
  </si>
  <si>
    <t xml:space="preserve">0384000403301020200214000000000039450084085900787560356505000007046478403301016GTO              0004033010DICIEMBRE LUIS ARCIGA     </t>
  </si>
  <si>
    <t>20200214</t>
  </si>
  <si>
    <t>756035</t>
  </si>
  <si>
    <t xml:space="preserve">DICIEMBRE LUIS ARCIGA  </t>
  </si>
  <si>
    <t xml:space="preserve">0384000180220020200218000000000038812584085900783991406505000007046478403301016GTO              0001802200URBANIZACION              </t>
  </si>
  <si>
    <t>20200218</t>
  </si>
  <si>
    <t>399140</t>
  </si>
  <si>
    <t>0001802200</t>
  </si>
  <si>
    <t xml:space="preserve">URBANIZACION           </t>
  </si>
  <si>
    <t xml:space="preserve">0384000000000020200218000000000025600084056100049379746505000007046478403301016GTO              0000000000403301016GTO31            </t>
  </si>
  <si>
    <t>0561</t>
  </si>
  <si>
    <t>937974</t>
  </si>
  <si>
    <t xml:space="preserve">038400831025112020020400000000003200008403350003425725                                                                              </t>
  </si>
  <si>
    <t>0083102511</t>
  </si>
  <si>
    <t>0335</t>
  </si>
  <si>
    <t>425725</t>
  </si>
  <si>
    <t>MODULO</t>
  </si>
  <si>
    <t xml:space="preserve">038400831025112020020400000000003200008402640001814814                                                                              </t>
  </si>
  <si>
    <t>0264</t>
  </si>
  <si>
    <t>814814</t>
  </si>
  <si>
    <t xml:space="preserve">038400831025112020020400000000003200008445650071986393                                                                              </t>
  </si>
  <si>
    <t>4565</t>
  </si>
  <si>
    <t>0071</t>
  </si>
  <si>
    <t>986393</t>
  </si>
  <si>
    <t xml:space="preserve">038400000502202020020500000000003243008405190071336307                                                                              </t>
  </si>
  <si>
    <t>0000050220</t>
  </si>
  <si>
    <t>0519</t>
  </si>
  <si>
    <t>336307</t>
  </si>
  <si>
    <t xml:space="preserve">038400000602202020020600000000003772508405190071059161                                                                              </t>
  </si>
  <si>
    <t>0000060220</t>
  </si>
  <si>
    <t>059161</t>
  </si>
  <si>
    <t xml:space="preserve">038400000602202020020600000000003200008408590078922322                                                                              </t>
  </si>
  <si>
    <t>922322</t>
  </si>
  <si>
    <t xml:space="preserve">038400831025112020021400000000003200008446670005912008                                                                              </t>
  </si>
  <si>
    <t>4667</t>
  </si>
  <si>
    <t>912008</t>
  </si>
  <si>
    <t xml:space="preserve">038400001702202020021700000000002560008408590078228070                                                                              </t>
  </si>
  <si>
    <t>0000170220</t>
  </si>
  <si>
    <t>20200217</t>
  </si>
  <si>
    <t>228070</t>
  </si>
  <si>
    <t xml:space="preserve">038400000060242020022000000000005052508408590078992289                                                                              </t>
  </si>
  <si>
    <t>0000006024</t>
  </si>
  <si>
    <t>20200220</t>
  </si>
  <si>
    <t>992289</t>
  </si>
  <si>
    <t xml:space="preserve">0384000403301020200302000000000032430084085900782522556505000007046478403301016GTO              0004033010Mes de Marzo Roberto      </t>
  </si>
  <si>
    <t>20200302</t>
  </si>
  <si>
    <t>252255</t>
  </si>
  <si>
    <t xml:space="preserve">Mes de Marzo Roberto   </t>
  </si>
  <si>
    <t xml:space="preserve">0384000020022920200302000000000032430084085900782527346505000007046478403301016GTO              0000200229Mes de Marzo Imer         </t>
  </si>
  <si>
    <t>252734</t>
  </si>
  <si>
    <t>0000200229</t>
  </si>
  <si>
    <t xml:space="preserve">Mes de Marzo Imer      </t>
  </si>
  <si>
    <t xml:space="preserve">0384000010320020200302000000000032500084085900780483846505000007046478403301016GTO              0000103200403301016GTO31 DIANA LO   </t>
  </si>
  <si>
    <t>048384</t>
  </si>
  <si>
    <t>0000103200</t>
  </si>
  <si>
    <t>403301016GTO31 DIANA LO</t>
  </si>
  <si>
    <t xml:space="preserve">0384000403301120200302000000000032430084085900788913766505000007046478403301016GTO              00040330114033011016GTO31 LOPEZ O   </t>
  </si>
  <si>
    <t>891376</t>
  </si>
  <si>
    <t xml:space="preserve">0384000002032020200302000000000014500084085900781710816505000007046478403301016GTO              0000020320403301016GTO31 MARCOS G   </t>
  </si>
  <si>
    <t>171081</t>
  </si>
  <si>
    <t>0000020320</t>
  </si>
  <si>
    <t xml:space="preserve">0384000003032020200303000000000032000084085900783425616505000007046478403301016GTO              0000030320403301016GTO31            </t>
  </si>
  <si>
    <t>20200303</t>
  </si>
  <si>
    <t>342561</t>
  </si>
  <si>
    <t>0000030320</t>
  </si>
  <si>
    <t xml:space="preserve">0384000020030320200303000000000037725084085900725397726505000007046478403301016GTO              0000200303Francisco Quintana Delg   </t>
  </si>
  <si>
    <t>0072</t>
  </si>
  <si>
    <t>539772</t>
  </si>
  <si>
    <t>0000200303</t>
  </si>
  <si>
    <t>Francisco Quintana Delg</t>
  </si>
  <si>
    <t xml:space="preserve">0384000000000020200304000000000032430084092800037488056505000007046478403301016GTO              0000000000403301016GTO31            </t>
  </si>
  <si>
    <t>20200304</t>
  </si>
  <si>
    <t>0928</t>
  </si>
  <si>
    <t>748805</t>
  </si>
  <si>
    <t xml:space="preserve">0384000403301020200304000000000032430084085900780770866505000007046478403301016GTO              0004033010Marzo 403301016GTO31      </t>
  </si>
  <si>
    <t>077086</t>
  </si>
  <si>
    <t xml:space="preserve">Marzo 403301016GTO31   </t>
  </si>
  <si>
    <t xml:space="preserve">0384000000000020200305000000000034500084034000013744976505000007046478403301016GTO              0000000000403301016GTO31            </t>
  </si>
  <si>
    <t>20200305</t>
  </si>
  <si>
    <t>0340</t>
  </si>
  <si>
    <t>374497</t>
  </si>
  <si>
    <t xml:space="preserve">0384000403301120200305000000000032430084085900781273576505000007046478403301016GTO              00040330114033011016GTO31 SANCHEZ   </t>
  </si>
  <si>
    <t>127357</t>
  </si>
  <si>
    <t xml:space="preserve">0384000006032020200306000000000052562584085900781864236505000007046478403301016GTO              0000060320PAGO MAESTRIA ENE20 REF   </t>
  </si>
  <si>
    <t>20200306</t>
  </si>
  <si>
    <t>186423</t>
  </si>
  <si>
    <t>0000060320</t>
  </si>
  <si>
    <t>PAGO MAESTRIA ENE20 REF</t>
  </si>
  <si>
    <t xml:space="preserve">0384000000000020200325000000000036000084819900034080216505000007046478403301016GTO              0000000000403301016GTO31            </t>
  </si>
  <si>
    <t>20200325</t>
  </si>
  <si>
    <t>408021</t>
  </si>
  <si>
    <t xml:space="preserve">0384000403301020200331000000000032430084085900783956016505000007046478403301016GTO              0004033010PAGO MAESTRA ABRIL        </t>
  </si>
  <si>
    <t>20200331</t>
  </si>
  <si>
    <t>395601</t>
  </si>
  <si>
    <t xml:space="preserve">PAGO MAESTRA ABRIL     </t>
  </si>
  <si>
    <t xml:space="preserve">038400017783962020030300000000003200008408590078147785                                                                              </t>
  </si>
  <si>
    <t>0001778396</t>
  </si>
  <si>
    <t>147785</t>
  </si>
  <si>
    <t>0000000003</t>
  </si>
  <si>
    <t>0062</t>
  </si>
  <si>
    <t xml:space="preserve">038400000403202020030400000000002560008408590078877666                                                                              </t>
  </si>
  <si>
    <t>0000040320</t>
  </si>
  <si>
    <t>877666</t>
  </si>
  <si>
    <t xml:space="preserve">038400081007142020030600000000003200008408590078018324                                                                              </t>
  </si>
  <si>
    <t>0008100714</t>
  </si>
  <si>
    <t>018324</t>
  </si>
  <si>
    <t xml:space="preserve">038400831025112020030600000000002520008446440071390048                                                                              </t>
  </si>
  <si>
    <t>4644</t>
  </si>
  <si>
    <t>390048</t>
  </si>
  <si>
    <t xml:space="preserve">038400000060902020031900000000005052508408590078558051                                                                              </t>
  </si>
  <si>
    <t>0000006090</t>
  </si>
  <si>
    <t>20200319</t>
  </si>
  <si>
    <t>558051</t>
  </si>
  <si>
    <t>CONCEPTO</t>
  </si>
  <si>
    <t xml:space="preserve">MAESTRIA </t>
  </si>
  <si>
    <t xml:space="preserve">0384000020420020200402000000000032500084085900784396036505000007046478403301016GTO              0000204200403301016GTO31 DIANA LO   </t>
  </si>
  <si>
    <t>20200402</t>
  </si>
  <si>
    <t>439603</t>
  </si>
  <si>
    <t>0000204200</t>
  </si>
  <si>
    <t xml:space="preserve">0384000003042020200403000000000014500084085900786357716505000007046478403301016GTO              0000030420403301016GTO31 MARCOS G   </t>
  </si>
  <si>
    <t>20200403</t>
  </si>
  <si>
    <t>635771</t>
  </si>
  <si>
    <t>0000030420</t>
  </si>
  <si>
    <t xml:space="preserve">0384000161902120200403000000000032430084085900787185036505000007046478403301016GTO              0001619021161902169249 ROBERTO      </t>
  </si>
  <si>
    <t>718503</t>
  </si>
  <si>
    <t>0001619021</t>
  </si>
  <si>
    <t xml:space="preserve">161902169249 ROBERTO   </t>
  </si>
  <si>
    <t xml:space="preserve">0384000003042020200403000000000055250084085900788962326505000007046478403301016GTO              0000030420REF 403301016GTO31 ARQ.   </t>
  </si>
  <si>
    <t>896232</t>
  </si>
  <si>
    <t>REF 403301016GTO31 ARQ.</t>
  </si>
  <si>
    <t xml:space="preserve">0384000403301120200403000000000032430084085900789195506505000007046478403301016GTO              00040330114033011016GTO31 LOPEZ O   </t>
  </si>
  <si>
    <t>919550</t>
  </si>
  <si>
    <t xml:space="preserve">0384000403301120200408000000000034500084085900789752276505000007046478403301016GTO              00040330114033011016GTO31 SANCHEZ   </t>
  </si>
  <si>
    <t>20200408</t>
  </si>
  <si>
    <t>975227</t>
  </si>
  <si>
    <t xml:space="preserve">0384000403301020200408000000000041175084085900789998516505000007046478403301016GTO              0004033010ENERO LUIS ARCIGA         </t>
  </si>
  <si>
    <t>999851</t>
  </si>
  <si>
    <t xml:space="preserve">ENERO LUIS ARCIGA      </t>
  </si>
  <si>
    <t xml:space="preserve">0384000403301020200413000000000034500084085900786723936505000007046478403301016GTO              0004033010Abril 403301016GTO31      </t>
  </si>
  <si>
    <t>20200413</t>
  </si>
  <si>
    <t>672393</t>
  </si>
  <si>
    <t xml:space="preserve">Abril 403301016GTO31   </t>
  </si>
  <si>
    <t xml:space="preserve">0384000000000020200414000000000034500084092800717634236505000007046478403301016GTO              0000000000403301016GTO31            </t>
  </si>
  <si>
    <t>20200414</t>
  </si>
  <si>
    <t>763423</t>
  </si>
  <si>
    <t xml:space="preserve">0384000000000020200415000000000034500084819900034152476505000007046478403301016GTO              0000000000403301016GTO31            </t>
  </si>
  <si>
    <t>20200415</t>
  </si>
  <si>
    <t>415247</t>
  </si>
  <si>
    <t xml:space="preserve">0384000016042020200416000000000066000084085900781495466505000007046478403301016GTO              0000160420REF 403301016GTO31 ARQ.   </t>
  </si>
  <si>
    <t>20200416</t>
  </si>
  <si>
    <t>149546</t>
  </si>
  <si>
    <t>0000160420</t>
  </si>
  <si>
    <t xml:space="preserve">0384000403301020200423000000000039450084085900781938996505000007046478403301016GTO              0004033010FEBRERO                   </t>
  </si>
  <si>
    <t>20200423</t>
  </si>
  <si>
    <t>193899</t>
  </si>
  <si>
    <t xml:space="preserve">FEBRERO                </t>
  </si>
  <si>
    <t xml:space="preserve">0384000023042020200423000000000053750084085900783310726505000007046478403301016GTO              0000230420REF.403301016GTO31        </t>
  </si>
  <si>
    <t>331072</t>
  </si>
  <si>
    <t>0000230420</t>
  </si>
  <si>
    <t xml:space="preserve">REF.403301016GTO31     </t>
  </si>
  <si>
    <t xml:space="preserve">0384000567381620200424000000000029325084085900789651976505000007046478403301016GTO              0005673816403301016GTO31            </t>
  </si>
  <si>
    <t>20200424</t>
  </si>
  <si>
    <t>965197</t>
  </si>
  <si>
    <t>0005673816</t>
  </si>
  <si>
    <t xml:space="preserve">0384403301013120200424000000000005175084051900712890306505000007046478403301016GTO              4033010131403301016GTO31            </t>
  </si>
  <si>
    <t>289030</t>
  </si>
  <si>
    <t>4033010131</t>
  </si>
  <si>
    <t xml:space="preserve">0384000250420020200427000000000032430084085900789880126505000007046478403301016GTO              0002504200161902169249 ROBERTO      </t>
  </si>
  <si>
    <t>20200427</t>
  </si>
  <si>
    <t>988012</t>
  </si>
  <si>
    <t>0002504200</t>
  </si>
  <si>
    <t xml:space="preserve">0384000460599320200429000000000034500084085900780377796505000007046478403301016GTO              0004605993PAGO MENSUALIDAD 1        </t>
  </si>
  <si>
    <t>20200429</t>
  </si>
  <si>
    <t>037779</t>
  </si>
  <si>
    <t>0004605993</t>
  </si>
  <si>
    <t xml:space="preserve">PAGO MENSUALIDAD 1     </t>
  </si>
  <si>
    <t xml:space="preserve">0384002904202020200429000000000034500084051900621277226505000007046478403301016GTO              0029042020403301016GTO31            </t>
  </si>
  <si>
    <t>127722</t>
  </si>
  <si>
    <t>0029042020</t>
  </si>
  <si>
    <t xml:space="preserve">0384000029042020200429000000000034500084085900782695756505000007046478403301016GTO              0000290420MENSUALIDAD MAC DANIELA   </t>
  </si>
  <si>
    <t>269575</t>
  </si>
  <si>
    <t>0000290420</t>
  </si>
  <si>
    <t>MENSUALIDAD MAC DANIELA</t>
  </si>
  <si>
    <t xml:space="preserve">0384000000000020200429000000000034500084032700016555416505000007046478403301016GTO              0000000000403301016GTO31            </t>
  </si>
  <si>
    <t>0327</t>
  </si>
  <si>
    <t>655541</t>
  </si>
  <si>
    <t xml:space="preserve">0384000000000120200429000000000066930084085900784770916505000007046478403301016GTO              0000000001COLEGIATURA ABRIL Y MAY   </t>
  </si>
  <si>
    <t>477091</t>
  </si>
  <si>
    <t>0000000001</t>
  </si>
  <si>
    <t>COLEGIATURA ABRIL Y MAY</t>
  </si>
  <si>
    <t>ALUMNO</t>
  </si>
  <si>
    <t xml:space="preserve">LOPEZ OLAEZ JORGE LUIS </t>
  </si>
  <si>
    <t xml:space="preserve">RODRIGUEZ RODRIGUEZ JUAN MARCOS </t>
  </si>
  <si>
    <t>DE ALBA SERRANO ROBERTO CARLOS</t>
  </si>
  <si>
    <t>SANCHEZ RIVERA IMER GEOVANI</t>
  </si>
  <si>
    <t xml:space="preserve">ANDRADE GALVAN FERNANDO </t>
  </si>
  <si>
    <t xml:space="preserve">TORRES GRANADOS RAFAEL </t>
  </si>
  <si>
    <t>S/F</t>
  </si>
  <si>
    <t xml:space="preserve">HUICHAPA NAVARRO RAMON OLIVO </t>
  </si>
  <si>
    <t xml:space="preserve">FLORES RABAGO ANDREA </t>
  </si>
  <si>
    <t xml:space="preserve">ARCIGA RAMIREZ LUIS DANIEL </t>
  </si>
  <si>
    <t xml:space="preserve">QUINTANA DELGADO FRANCISCO DE JESUS </t>
  </si>
  <si>
    <t xml:space="preserve">SANCHEZ ZUÑIGA MARTHA ESTHER </t>
  </si>
  <si>
    <t>VEGA AGUILAR MAYRA GUADALUPE</t>
  </si>
  <si>
    <t>GONZALEZ MARQUEZ VIANEY PAULINA</t>
  </si>
  <si>
    <t>INSTITUTO TECNOLOGICO DE LA CONSTRUCCIÓN.</t>
  </si>
  <si>
    <t>DEPOSITOS MAESTRIAS</t>
  </si>
  <si>
    <t xml:space="preserve">TECNOLOGICO </t>
  </si>
  <si>
    <t xml:space="preserve">CMIC GTO </t>
  </si>
  <si>
    <t>TOTAL GENERAL DELEGACIÓN</t>
  </si>
  <si>
    <t>COSTOS MAESTRIAS</t>
  </si>
  <si>
    <t>MCVT (PROFESOR ITC)</t>
  </si>
  <si>
    <t>TOTAL</t>
  </si>
  <si>
    <t xml:space="preserve">SALDO A LA DELEGACION </t>
  </si>
  <si>
    <t>REMANENTE NETO</t>
  </si>
  <si>
    <t>SUBTOTAL</t>
  </si>
  <si>
    <t xml:space="preserve">MAS IVA  </t>
  </si>
  <si>
    <t xml:space="preserve">IMPORTE A FACTURAR </t>
  </si>
  <si>
    <t xml:space="preserve">DE ALBA SERRANO ROBERTO CARLOS </t>
  </si>
  <si>
    <t>LOREDO NEGRETE DIANA FERNANDA</t>
  </si>
  <si>
    <t>RODRIGUEZ RODRIGUEZ JUAN MARCOS</t>
  </si>
  <si>
    <t xml:space="preserve">MA ELSA INSCRIPCION IRAPUATO </t>
  </si>
  <si>
    <t xml:space="preserve">RAMIREZ SALAZAR FERNANDO </t>
  </si>
  <si>
    <t>SANCHEZ SUÑIGA MARTHA ESTHER</t>
  </si>
  <si>
    <t xml:space="preserve">NEGRETE NEGRETE SALVADOR </t>
  </si>
  <si>
    <t>MAC 15</t>
  </si>
  <si>
    <t xml:space="preserve">SANCHEZ GARCIA DANIELA PATRICIA </t>
  </si>
  <si>
    <t>MATERIA</t>
  </si>
  <si>
    <t>CORDOVA LOPEZ JOSE LUIS</t>
  </si>
  <si>
    <t xml:space="preserve">SALAS LANDEROS FATIMA </t>
  </si>
  <si>
    <t xml:space="preserve">ZAVALA RAMOS ALAN ISRAEL </t>
  </si>
  <si>
    <t>MENDOZA MALAGON VICTOR OLEGARIO</t>
  </si>
  <si>
    <t xml:space="preserve">DEPOSITOS NO CONSIDERADOS </t>
  </si>
  <si>
    <t xml:space="preserve">GOMEZ RUIZ LUSI DANIEL </t>
  </si>
  <si>
    <t xml:space="preserve">INSCRIPCION MAESTRIA </t>
  </si>
  <si>
    <t xml:space="preserve">BRAVO CARMONA DAVID </t>
  </si>
  <si>
    <t>CTA 715</t>
  </si>
  <si>
    <t>MVIB</t>
  </si>
  <si>
    <t xml:space="preserve">TOTAL </t>
  </si>
  <si>
    <t>TOTAL GENERAL</t>
  </si>
  <si>
    <t>FEBRERO</t>
  </si>
  <si>
    <t>ALUMNOS</t>
  </si>
  <si>
    <t xml:space="preserve">LOPES OLAEZ JORGE LUIS </t>
  </si>
  <si>
    <t xml:space="preserve">MAC 15 </t>
  </si>
  <si>
    <t xml:space="preserve">RAMIREZ GONZALEZ DAVID </t>
  </si>
  <si>
    <t xml:space="preserve">QUINTANA DELGADO FRANCISCO </t>
  </si>
  <si>
    <t>LOPEZ GONZALEZ DIANA</t>
  </si>
  <si>
    <t>NEGRETE NEGRETE SALVADOR</t>
  </si>
  <si>
    <t>FLORES RABAGO ANDREA</t>
  </si>
  <si>
    <t>ARANDA RODRIGUEZ DIEGO</t>
  </si>
  <si>
    <t xml:space="preserve">ESSPINOZA VARGAS JESUS IVAN </t>
  </si>
  <si>
    <t xml:space="preserve">VEGA AGUILAR MAYRA GUADALUPE </t>
  </si>
  <si>
    <t>HUICHAPA NAVARRO RAMON OLIVO</t>
  </si>
  <si>
    <t>GONZALEZ MARQUEZ VIANEY</t>
  </si>
  <si>
    <t>SANCHEZ  RIVERA IMER GEOVANI</t>
  </si>
  <si>
    <t xml:space="preserve">LOREDO NEGRETE DIANA </t>
  </si>
  <si>
    <t>ALDO ULISES YOCUPICIO</t>
  </si>
  <si>
    <t>ROMERO TORRES MOISES ULISES</t>
  </si>
  <si>
    <t xml:space="preserve">FABIOLA GARCIA </t>
  </si>
  <si>
    <t>ANALISIS MAESTRIAS SEDE GUANAJUATO DE MARZO 2020</t>
  </si>
  <si>
    <t>MARZO</t>
  </si>
  <si>
    <t>ANALISIS MAESTRIAS SEDE GUANAJUATO DE FEBRERO 2020</t>
  </si>
  <si>
    <t>ANALISIS MAESTRIAS SEDE GUANAJUATO DE ABRIL 2020</t>
  </si>
  <si>
    <t>ABRIL</t>
  </si>
  <si>
    <t>MAC (PROFESOR LOCAL)</t>
  </si>
  <si>
    <t xml:space="preserve">LOPEZ OLAES JORGE LUIS </t>
  </si>
  <si>
    <t>DE ALBA SERRANO ROBERTO</t>
  </si>
  <si>
    <t>ARCIGA RAMIREZ LUIS DANIEL</t>
  </si>
  <si>
    <t>SANCHEZ ZUÑIGA MARTHA ESTER</t>
  </si>
  <si>
    <t>ANDRADE GALVAN FERNANDO</t>
  </si>
  <si>
    <t xml:space="preserve">MENDOZA MALAGON VICTOR </t>
  </si>
  <si>
    <t>DIAZ ACOSTA JORGE LUIS</t>
  </si>
  <si>
    <t xml:space="preserve">MENDUALIDAD </t>
  </si>
  <si>
    <t xml:space="preserve">FACTURA </t>
  </si>
  <si>
    <t xml:space="preserve">GOMEZ RUIZ LUIS DANIEL </t>
  </si>
  <si>
    <t>VAZQUEZ MARQUEZ DIANA</t>
  </si>
  <si>
    <t>LOPEZ GONZALEZ GUSTAVO</t>
  </si>
  <si>
    <t xml:space="preserve">ARANDA RODRIGUEZ DIEGO </t>
  </si>
  <si>
    <t>SOLO PEGAR LINEAS QUE INICIEN CON 03 EN LA ZONA DE COLOR AZUL</t>
  </si>
  <si>
    <t xml:space="preserve">0384000403301020200504000000000034500084085900786248766505000007046478403301016GTO              0004033010LUIS ARCIGA PAGO MARZO    </t>
  </si>
  <si>
    <t>20200504</t>
  </si>
  <si>
    <t>624876</t>
  </si>
  <si>
    <t xml:space="preserve">LUIS ARCIGA PAGO MARZO </t>
  </si>
  <si>
    <t xml:space="preserve">MENSUALIDAD </t>
  </si>
  <si>
    <t xml:space="preserve">0384000010520020200504000000000032430084085900786899886505000007046478403301016GTO              0000105200PABLO EUGENIO MANCERA A   </t>
  </si>
  <si>
    <t>689988</t>
  </si>
  <si>
    <t>0000105200</t>
  </si>
  <si>
    <t>PABLO EUGENIO MANCERA A</t>
  </si>
  <si>
    <t xml:space="preserve">0384000403301020200504000000000064860084085900787232786505000007046478403301016GTO              0004033010MES DE MAYO Y JUNIO       </t>
  </si>
  <si>
    <t>723278</t>
  </si>
  <si>
    <t xml:space="preserve">MES DE MAYO Y JUNIO    </t>
  </si>
  <si>
    <t xml:space="preserve">0384000004052020200504000000000014500084085900788614006505000007046478403301016GTO              0000040520403301016GTO31 MARCOS G   </t>
  </si>
  <si>
    <t>861400</t>
  </si>
  <si>
    <t>0000040520</t>
  </si>
  <si>
    <t xml:space="preserve">0384000004052020200504000000000032430084085900788979286505000007046478403301016GTO              000004052040330101GTO31 DAVID RAM   </t>
  </si>
  <si>
    <t>897928</t>
  </si>
  <si>
    <t>40330101GTO31 DAVID RAM</t>
  </si>
  <si>
    <t xml:space="preserve">0384000004052020200504000000000032430084085900789002246505000007046478403301016GTO              0000040520403301016GTO31 DIEGO RA   </t>
  </si>
  <si>
    <t>900224</t>
  </si>
  <si>
    <t>403301016GTO31 DIEGO RA</t>
  </si>
  <si>
    <t xml:space="preserve">0384000403301120200504000000000032430084085900789243636505000007046478403301016GTO              00040330114033011016GTO31 LOPEZ O   </t>
  </si>
  <si>
    <t>924363</t>
  </si>
  <si>
    <t xml:space="preserve">0384000000000020200504000000000034500084405600047851746505000007046478403301016GTO              0000000000403301016GTO31            </t>
  </si>
  <si>
    <t>4056</t>
  </si>
  <si>
    <t>785174</t>
  </si>
  <si>
    <t xml:space="preserve">0384000704647820200504000000000032450084085900781479086505000007046478403301016GTO              0007046478FABIOLA GARCIA            </t>
  </si>
  <si>
    <t>147908</t>
  </si>
  <si>
    <t>0007046478</t>
  </si>
  <si>
    <t xml:space="preserve">FABIOLA GARCIA         </t>
  </si>
  <si>
    <t xml:space="preserve">0384000403301020200504000000000032430084085900722660636505000007046478403301016GTO              0004033010DAVID BRAVO CARMONA       </t>
  </si>
  <si>
    <t>266063</t>
  </si>
  <si>
    <t xml:space="preserve">DAVID BRAVO CARMONA    </t>
  </si>
  <si>
    <t xml:space="preserve">0384000005052020200505000000000034500084085900780930666505000007046478403301016GTO              0000050520403301016GTO31            </t>
  </si>
  <si>
    <t>20200505</t>
  </si>
  <si>
    <t>093066</t>
  </si>
  <si>
    <t>0000050520</t>
  </si>
  <si>
    <t xml:space="preserve">0384000050520020200505000000000032500084085900781709276505000007046478403301016GTO              0000505200403301016GTO31 DIANA LO   </t>
  </si>
  <si>
    <t>170927</t>
  </si>
  <si>
    <t>0000505200</t>
  </si>
  <si>
    <t xml:space="preserve">0384000403301020200505000000000032430084085900783058386505000007046478403301016GTO              0004033010FATIMA JUDITH SALAS LAN   </t>
  </si>
  <si>
    <t>305838</t>
  </si>
  <si>
    <t>FATIMA JUDITH SALAS LAN</t>
  </si>
  <si>
    <t xml:space="preserve">0384000000000020200505000000000034500084056700049190406505000007046478403301016GTO              0000000000403301016GTO31            </t>
  </si>
  <si>
    <t>0567</t>
  </si>
  <si>
    <t>919040</t>
  </si>
  <si>
    <t xml:space="preserve">0384000005052020200505000000000034500084085900724252916505000007046478403301016GTO              0000050520PAGO DE FACTURA           </t>
  </si>
  <si>
    <t>425291</t>
  </si>
  <si>
    <t xml:space="preserve">PAGO DE FACTURA        </t>
  </si>
  <si>
    <t xml:space="preserve">0384000060520020200506000000000037725084085900786001016505000007046478403301016GTO              0000605200403301016GTO31            </t>
  </si>
  <si>
    <t>20200506</t>
  </si>
  <si>
    <t>600101</t>
  </si>
  <si>
    <t>0000605200</t>
  </si>
  <si>
    <t xml:space="preserve">0384000403301020200506000000000034500084085900786230136505000007046478403301016GTO              0004033010Mayo 403301016Gto31       </t>
  </si>
  <si>
    <t>623013</t>
  </si>
  <si>
    <t xml:space="preserve">Mayo 403301016Gto31    </t>
  </si>
  <si>
    <t xml:space="preserve">0384000000000020200506000000000095000084087000714526946505000007046478403301016GTO              0000000000403301016GTO31            </t>
  </si>
  <si>
    <t>0870</t>
  </si>
  <si>
    <t>452694</t>
  </si>
  <si>
    <t xml:space="preserve">0384000000000020200507000000000034500084405600037868976505000007046478403301016GTO              0000000000403301016GTO31            </t>
  </si>
  <si>
    <t>20200507</t>
  </si>
  <si>
    <t>786897</t>
  </si>
  <si>
    <t xml:space="preserve">0384000704647820200507000000000037725084085900787812886505000007046478403301016GTO              0007046478403301016GTO31            </t>
  </si>
  <si>
    <t>781288</t>
  </si>
  <si>
    <t xml:space="preserve">0384000000000020200512000000000038810084466700019561336505000007046478403301016GTO              0000000000403301016GTO31            </t>
  </si>
  <si>
    <t>20200512</t>
  </si>
  <si>
    <t>956133</t>
  </si>
  <si>
    <t xml:space="preserve">0384000130520020200513000000000053750084085900725757126505000007046478403301016GTO              0001305200MAC ABRIL 2020            </t>
  </si>
  <si>
    <t>20200513</t>
  </si>
  <si>
    <t>575712</t>
  </si>
  <si>
    <t>0001305200</t>
  </si>
  <si>
    <t xml:space="preserve">MAC ABRIL 2020         </t>
  </si>
  <si>
    <t xml:space="preserve">0384000403301020200514000000000034500084051900622295646505000007046478403301016GTO              0004033010403301016GTO31            </t>
  </si>
  <si>
    <t>20200514</t>
  </si>
  <si>
    <t>229564</t>
  </si>
  <si>
    <t xml:space="preserve">0384000000000020200514000000000034500084819900014256836505000007046478403301016GTO              0000000000403301016GTO31            </t>
  </si>
  <si>
    <t>425683</t>
  </si>
  <si>
    <t xml:space="preserve">0384000403301020200515000000000034500084085900787193396505000007046478403301016GTO              0004033010PAGO ABRIL                </t>
  </si>
  <si>
    <t>20200515</t>
  </si>
  <si>
    <t>719339</t>
  </si>
  <si>
    <t xml:space="preserve">PAGO ABRIL             </t>
  </si>
  <si>
    <t xml:space="preserve">0384000403301020200519000000000034500084085900781754296505000007046478403301016GTO              0004033010Pago Mayo                 </t>
  </si>
  <si>
    <t>20200519</t>
  </si>
  <si>
    <t>175429</t>
  </si>
  <si>
    <t xml:space="preserve">Pago Mayo              </t>
  </si>
  <si>
    <t xml:space="preserve">0384000403301120200522000000000032430084085900789085806505000007046478403301016GTO              00040330114033011016GTO31 LOPEZ O   </t>
  </si>
  <si>
    <t>20200522</t>
  </si>
  <si>
    <t>908580</t>
  </si>
  <si>
    <t xml:space="preserve">0384000403301120200522000000000036000084085900789101046505000007046478403301016GTO              00040330114033011016GTO31 SANCHEZ   </t>
  </si>
  <si>
    <t>910104</t>
  </si>
  <si>
    <t xml:space="preserve">0384000260520020200526000000000032430084085900789052386505000007046478403301016GTO              0002605200161902169249 ROBERTO      </t>
  </si>
  <si>
    <t>20200526</t>
  </si>
  <si>
    <t>905238</t>
  </si>
  <si>
    <t>0002605200</t>
  </si>
  <si>
    <t xml:space="preserve">0384000280520020200528000000000053750084085900784843546505000007046478403301016GTO              0002805200PAGO MAYO                 </t>
  </si>
  <si>
    <t>20200528</t>
  </si>
  <si>
    <t>484354</t>
  </si>
  <si>
    <t>0002805200</t>
  </si>
  <si>
    <t xml:space="preserve">PAGO MAYO              </t>
  </si>
  <si>
    <t xml:space="preserve">0384000969709020200528000000000027565584085900786198976505000007046478403301016GTO              0009697090403301016GTO31            </t>
  </si>
  <si>
    <t>619897</t>
  </si>
  <si>
    <t>0009697090</t>
  </si>
  <si>
    <t xml:space="preserve">0384403301016320200529000000000004864584051900712954176505000007046478403301016GTO              4033010163403301016GTO31            </t>
  </si>
  <si>
    <t>20200529</t>
  </si>
  <si>
    <t>295417</t>
  </si>
  <si>
    <t>4033010163</t>
  </si>
  <si>
    <t xml:space="preserve">038400019175722020050500000000003450008408590078177952                                                                              </t>
  </si>
  <si>
    <t>177952</t>
  </si>
  <si>
    <t>0001917572</t>
  </si>
  <si>
    <t xml:space="preserve">038400000505202020050500000000003250008405190071319402  </t>
  </si>
  <si>
    <t>319402</t>
  </si>
  <si>
    <t xml:space="preserve">038400000062722020051400000000005052508408590078958225                                                                              </t>
  </si>
  <si>
    <t>958225</t>
  </si>
  <si>
    <t>0000006272</t>
  </si>
  <si>
    <t xml:space="preserve">038400000032782020051500000000003200008408590078794666                                                                              </t>
  </si>
  <si>
    <t>794666</t>
  </si>
  <si>
    <t>0000003278</t>
  </si>
  <si>
    <t xml:space="preserve">038400000127892020051500000000003450008408590078796520                                                                              </t>
  </si>
  <si>
    <t>796520</t>
  </si>
  <si>
    <t>0000012789</t>
  </si>
  <si>
    <t xml:space="preserve">0384000000000020200603000000000032430084032700050357576505000007046478403301016GTO              0000000000403301016GTO31            </t>
  </si>
  <si>
    <t>20200603</t>
  </si>
  <si>
    <t>035757</t>
  </si>
  <si>
    <t xml:space="preserve">0384000403301020200603000000000032430084085900784445436505000007046478403301016GTO              0004033010FATIMA SALAS LANDEROS 4   </t>
  </si>
  <si>
    <t>444543</t>
  </si>
  <si>
    <t>FATIMA SALAS LANDEROS 4</t>
  </si>
  <si>
    <t xml:space="preserve">0384000030620020200603000000000032500084085900784814186505000007046478403301016GTO              0000306200MENSUALIDAD 18            </t>
  </si>
  <si>
    <t>481418</t>
  </si>
  <si>
    <t>0000306200</t>
  </si>
  <si>
    <t xml:space="preserve">MENSUALIDAD 18         </t>
  </si>
  <si>
    <t xml:space="preserve">0384000040620020200604000000000032430084085900786802536505000007046478403301016GTO              0000406200PABLO EUGENIO MANCERA A   </t>
  </si>
  <si>
    <t>20200604</t>
  </si>
  <si>
    <t>680253</t>
  </si>
  <si>
    <t>0000406200</t>
  </si>
  <si>
    <t xml:space="preserve">0384000000000020200604000000000003380084087000712588246505000007046478403301016GTO              0000000000403301016GTO31            </t>
  </si>
  <si>
    <t>258824</t>
  </si>
  <si>
    <t xml:space="preserve">0384000403301020200604000000000032430084085900788709226505000007046478403301016GTO              0004033010403301016GTO31 DIEGO RA   </t>
  </si>
  <si>
    <t>870922</t>
  </si>
  <si>
    <t xml:space="preserve">0384000403301020200604000000000032430084085900788723536505000007046478403301016GTO              0004033010403301016GTO31 DAVID RA   </t>
  </si>
  <si>
    <t>872353</t>
  </si>
  <si>
    <t>403301016GTO31 DAVID RA</t>
  </si>
  <si>
    <t xml:space="preserve">0384000004062020200604000000000014500084085900721107926505000007046478403301016GTO              0000040620403301016GTO31 MARCOS G   </t>
  </si>
  <si>
    <t>110792</t>
  </si>
  <si>
    <t>0000040620</t>
  </si>
  <si>
    <t xml:space="preserve">0384000506202020200605000000000032430084051900621762516505000007046478403301016GTO              0005062020403301016GTO31            </t>
  </si>
  <si>
    <t>20200605</t>
  </si>
  <si>
    <t>176251</t>
  </si>
  <si>
    <t>0005062020</t>
  </si>
  <si>
    <t xml:space="preserve">0384000403301120200605000000000032430084085900789748766505000007046478403301016GTO              00040330114033011016GTO31 SANCHEZ   </t>
  </si>
  <si>
    <t>974876</t>
  </si>
  <si>
    <t xml:space="preserve">0384000403301020200605000000000032430084085900722713116505000007046478403301016GTO              0004033010Junio 403301016Gto31   </t>
  </si>
  <si>
    <t>271311</t>
  </si>
  <si>
    <t xml:space="preserve">Junio 403301016Gto31   </t>
  </si>
  <si>
    <t xml:space="preserve">0384000050620220200608000000000011110084085900786835016505000007046478403301016GTO              0000506202REF.403301016GTO31        </t>
  </si>
  <si>
    <t>20200608</t>
  </si>
  <si>
    <t>683501</t>
  </si>
  <si>
    <t>0000506202</t>
  </si>
  <si>
    <t xml:space="preserve">0384000000000020200610000000000034500084405600048045156505000007046478403301016GTO              0000000000403301016GTO31            </t>
  </si>
  <si>
    <t>20200610</t>
  </si>
  <si>
    <t>804515</t>
  </si>
  <si>
    <t xml:space="preserve">0384000010062020200610000000000034500084085900727698166505000007046478403301016GTO              0000100620MENSUALIDAD MAC DANIELA   </t>
  </si>
  <si>
    <t>769816</t>
  </si>
  <si>
    <t>0000100620</t>
  </si>
  <si>
    <t xml:space="preserve">0384000704647820200612000000000080625084085900788139806505000007046478403301016GTO              0007046478403301016GTO31            </t>
  </si>
  <si>
    <t>20200612</t>
  </si>
  <si>
    <t>813980</t>
  </si>
  <si>
    <t xml:space="preserve">0384000013062020200615000000000034500084085900785207076505000007046478403301016GTO              0000130620PAGO DE FACTURA           </t>
  </si>
  <si>
    <t>20200615</t>
  </si>
  <si>
    <t>520707</t>
  </si>
  <si>
    <t>0000130620</t>
  </si>
  <si>
    <t xml:space="preserve">0384000692498020200615000000000034500084085900780493476505000007046478403301016GTO              0006924980PAGO DE COLEGIATURA MES   </t>
  </si>
  <si>
    <t>049347</t>
  </si>
  <si>
    <t>0006924980</t>
  </si>
  <si>
    <t>PAGO DE COLEGIATURA MES</t>
  </si>
  <si>
    <t xml:space="preserve">0384000000000020200615000000000034500084082800016463076505000007046478403301016GTO              0000000000403301016GTO31            </t>
  </si>
  <si>
    <t>0828</t>
  </si>
  <si>
    <t>646307</t>
  </si>
  <si>
    <t xml:space="preserve">0384000150620020200615000000000034500084085900783883036505000007046478403301016GTO              0001506200FABIOLA GARCIA            </t>
  </si>
  <si>
    <t>388303</t>
  </si>
  <si>
    <t>0001506200</t>
  </si>
  <si>
    <t xml:space="preserve">0384000020061520200615000000000034500084085900786777766505000007046478403301016GTO              0000200615Mayra G Vega Aguilar      </t>
  </si>
  <si>
    <t>677776</t>
  </si>
  <si>
    <t>0000200615</t>
  </si>
  <si>
    <t xml:space="preserve">Mayra G Vega Aguilar   </t>
  </si>
  <si>
    <t xml:space="preserve">0384000019062020200619000000000107500084085900787897266505000007046478403301016GTO              0000190620REF 403301016GTO31 ARQ    </t>
  </si>
  <si>
    <t>20200619</t>
  </si>
  <si>
    <t>789726</t>
  </si>
  <si>
    <t>0000190620</t>
  </si>
  <si>
    <t xml:space="preserve">REF 403301016GTO31 ARQ </t>
  </si>
  <si>
    <t xml:space="preserve">0384000024062020200624000000000034500084085900785075786505000007046478403301016GTO              0000240620403301016GTO31            </t>
  </si>
  <si>
    <t>20200624</t>
  </si>
  <si>
    <t>507578</t>
  </si>
  <si>
    <t>0000240620</t>
  </si>
  <si>
    <t xml:space="preserve">0384000000000020200626000000000161250084016400028603796505000007046478403301016GTO              0000000000403301016GTO31            </t>
  </si>
  <si>
    <t>20200626</t>
  </si>
  <si>
    <t>0164</t>
  </si>
  <si>
    <t>0002</t>
  </si>
  <si>
    <t>860379</t>
  </si>
  <si>
    <t xml:space="preserve">0384000606287020200626000000000027565584085900787997146505000007046478403301016GTO              0006062870403301016GTO31            </t>
  </si>
  <si>
    <t>799714</t>
  </si>
  <si>
    <t>0006062870</t>
  </si>
  <si>
    <t xml:space="preserve">0384000026062020200626000000000053750084085900781430956505000007046478403301016GTO              0000260620REF 403301016GTO31 ARQ    </t>
  </si>
  <si>
    <t>143095</t>
  </si>
  <si>
    <t>0000260620</t>
  </si>
  <si>
    <t xml:space="preserve">0384000000000320200629000000000030360084085900784927796505000007046478403301016GTO              0000000003COLEGIATURA JULIO DIEGO   </t>
  </si>
  <si>
    <t>20200629</t>
  </si>
  <si>
    <t>492779</t>
  </si>
  <si>
    <t>COLEGIATURA JULIO DIEGO</t>
  </si>
  <si>
    <t xml:space="preserve">0384403301016320200629000000000004864584051900712196776505000007046478403301016GTO              4033010163403301016GTO31            </t>
  </si>
  <si>
    <t>219677</t>
  </si>
  <si>
    <t xml:space="preserve">0384000000000020200630000000000036000084819900044409476505000007046478403301016GTO              0000000000403301016GTO31            </t>
  </si>
  <si>
    <t>20200630</t>
  </si>
  <si>
    <t>440947</t>
  </si>
  <si>
    <t xml:space="preserve">038400000063962020060500000000005697508408590078052423                                                                              </t>
  </si>
  <si>
    <t>052423</t>
  </si>
  <si>
    <t>0000006396</t>
  </si>
  <si>
    <t xml:space="preserve">0384000403301020200702000000000032430084085900781987936505000007046478403301016GTO              0004033010403301016GTO31 DAVID RA   </t>
  </si>
  <si>
    <t>20200702</t>
  </si>
  <si>
    <t>198793</t>
  </si>
  <si>
    <t xml:space="preserve">0384000403301020200702000000000032430084085900782080596505000007046478403301016GTO              0004033010403301016GTO31 DIEGO RA   </t>
  </si>
  <si>
    <t>208059</t>
  </si>
  <si>
    <t xml:space="preserve">0384000030720020200703000000000032500084085900787380376505000007046478403301016GTO              0000307200MAC DANIELA SANCHEZ G     </t>
  </si>
  <si>
    <t>20200703</t>
  </si>
  <si>
    <t>738037</t>
  </si>
  <si>
    <t>0000307200</t>
  </si>
  <si>
    <t xml:space="preserve">MAC DANIELA SANCHEZ G  </t>
  </si>
  <si>
    <t xml:space="preserve">0384000403301020200703000000000066930084051900621183276505000007046478403301016GTO              0004033010403301016GTO31            </t>
  </si>
  <si>
    <t>118327</t>
  </si>
  <si>
    <t xml:space="preserve">0384000403301020200703000000000032430084085900789662866505000007046478403301016GTO              0004033010FATIMA SALAS LANDEROS 4   </t>
  </si>
  <si>
    <t>966286</t>
  </si>
  <si>
    <t xml:space="preserve">0384000030720020200703000000000032430084085900789701956505000007046478403301016GTO              0000307200FABIOLA GARCIA            </t>
  </si>
  <si>
    <t>970195</t>
  </si>
  <si>
    <t xml:space="preserve">0384000003072020200703000000000032430084085900780819946505000007046478403301016GTO              0000030720REF.403301016GTO31        </t>
  </si>
  <si>
    <t>081994</t>
  </si>
  <si>
    <t>0000030720</t>
  </si>
  <si>
    <t xml:space="preserve">0384000000000020200703000000000032430084032700016790516505000007046478403301016GTO              0000000000403301016GTO31            </t>
  </si>
  <si>
    <t>679051</t>
  </si>
  <si>
    <t xml:space="preserve">0384000000000020200706000000000034500084405600728157286505000007046478403301016GTO              0000000000403301016GTO31            </t>
  </si>
  <si>
    <t>20200706</t>
  </si>
  <si>
    <t>815728</t>
  </si>
  <si>
    <t xml:space="preserve">0384000403301020200706000000000034500084085900781700946505000007046478403301016GTO              0004033010PAGO JULIO LUIS ARCIGA    </t>
  </si>
  <si>
    <t>170094</t>
  </si>
  <si>
    <t xml:space="preserve">PAGO JULIO LUIS ARCIGA </t>
  </si>
  <si>
    <t xml:space="preserve">0384000070720020200707000000000032430084085900787138626505000007046478403301016GTO              0000707200PABLO EUGENIO MANCERA A   </t>
  </si>
  <si>
    <t>20200707</t>
  </si>
  <si>
    <t>713862</t>
  </si>
  <si>
    <t>0000707200</t>
  </si>
  <si>
    <t xml:space="preserve">0384000416472320200713000000000034500084085900786599796505000007046478403301016GTO              0004164723PAGO DE COLEGIATURA MES   </t>
  </si>
  <si>
    <t>20200713</t>
  </si>
  <si>
    <t>659979</t>
  </si>
  <si>
    <t>0004164723</t>
  </si>
  <si>
    <t xml:space="preserve">0384000000000020200714000000000034500084082800026571626505000007046478403301016GTO              0000000000403301016GTO31            </t>
  </si>
  <si>
    <t>20200714</t>
  </si>
  <si>
    <t>657162</t>
  </si>
  <si>
    <t xml:space="preserve">0384000015072020200715000000000034500084051900620809236505000007046478403301016GTO              0000150720403301016GTO31            </t>
  </si>
  <si>
    <t>20200715</t>
  </si>
  <si>
    <t>080923</t>
  </si>
  <si>
    <t>0000150720</t>
  </si>
  <si>
    <t xml:space="preserve">0384000403301020200715000000000032000084085900789809326505000007046478403301016GTO              0004033010INSCRIPCION MVIIBN        </t>
  </si>
  <si>
    <t>980932</t>
  </si>
  <si>
    <t xml:space="preserve">INSCRIPCION MVIIBN     </t>
  </si>
  <si>
    <t>MVIIBN</t>
  </si>
  <si>
    <t xml:space="preserve">0384000029072020200729000000000008900084085900788835956505000007046478403301016GTO              0000290720403301016GTO31            </t>
  </si>
  <si>
    <t>20200729</t>
  </si>
  <si>
    <t>883595</t>
  </si>
  <si>
    <t>0000290720</t>
  </si>
  <si>
    <t>COMPLEMENTO</t>
  </si>
  <si>
    <t xml:space="preserve">ALUMNO </t>
  </si>
  <si>
    <t>ANALISIS MAESTRIAS SEDE GUANAJUATO DE MAYO2020</t>
  </si>
  <si>
    <t>MANCERA ALBA PABLO EUGENIO</t>
  </si>
  <si>
    <t xml:space="preserve">SANCHEZ RIVERA IMER GEOVANI </t>
  </si>
  <si>
    <t xml:space="preserve">RAMIREZ GONZLEZ DAVID </t>
  </si>
  <si>
    <t>RAMIREZ VILLALVAZO DIEGO</t>
  </si>
  <si>
    <t xml:space="preserve">ESPINOZA VARGAS JESUS </t>
  </si>
  <si>
    <t xml:space="preserve">GARCIA FABIOLA </t>
  </si>
  <si>
    <t xml:space="preserve">RODRIGUEZ PALOMARES SAUL OMAR </t>
  </si>
  <si>
    <t>LOPEZ GONZALEZ DIANA KAREN</t>
  </si>
  <si>
    <t xml:space="preserve">ESTRADA SALAS JORGE HUGO </t>
  </si>
  <si>
    <t xml:space="preserve">GABRIEL FALCON MATERIA </t>
  </si>
  <si>
    <t>GRANADOS SILVA FRANCISCO</t>
  </si>
  <si>
    <t xml:space="preserve">HUICHAPA NAVARRO RAMON </t>
  </si>
  <si>
    <t xml:space="preserve">DE ALBA SERRANO ROBERTO </t>
  </si>
  <si>
    <t xml:space="preserve">DIAZ ACOSTA JORGE LUIS </t>
  </si>
  <si>
    <t xml:space="preserve">GONZALEZ MARQUEZ VIANEY </t>
  </si>
  <si>
    <t>ELORZA PEREZ ALEJANDRO</t>
  </si>
  <si>
    <t>RAMIREZ SALAZAR FERNANDO</t>
  </si>
  <si>
    <t xml:space="preserve">YOCUPICIO CHAVEZ ALDO </t>
  </si>
  <si>
    <t>MAYO</t>
  </si>
  <si>
    <t>ANALISIS MAESTRIAS SEDE GUANAJUATO DE JUNIO 2020</t>
  </si>
  <si>
    <t>JUNIO</t>
  </si>
  <si>
    <t>ANALISIS MAESTRIAS SEDE GUANAJUATO DE JULIO 2020</t>
  </si>
  <si>
    <t>JULIO</t>
  </si>
  <si>
    <t xml:space="preserve">VAZQUEZ NEGRETE DIANA </t>
  </si>
  <si>
    <t>MANCERA ALBA PABLO</t>
  </si>
  <si>
    <t xml:space="preserve">RAMIREZ VILLALVAZO DIEGO </t>
  </si>
  <si>
    <t xml:space="preserve">SANCHEZ ZUÑIGA MARTHA </t>
  </si>
  <si>
    <t>MENDOZA MALAGON OLERIANO</t>
  </si>
  <si>
    <t xml:space="preserve">ESPINOZA VARGAS JESUS IVAN </t>
  </si>
  <si>
    <t xml:space="preserve">LOPEZ GONZALEZ DIANA KAREN </t>
  </si>
  <si>
    <t xml:space="preserve">MAC </t>
  </si>
  <si>
    <t xml:space="preserve">GARCIA SOTO FABIOLA </t>
  </si>
  <si>
    <t xml:space="preserve">SANCHEZ GARCIA DANIELA </t>
  </si>
  <si>
    <t xml:space="preserve">GARCIA SOTO LUZ FABIOLA </t>
  </si>
  <si>
    <t xml:space="preserve">GRANADOS SILVA GRANCISCO </t>
  </si>
  <si>
    <t xml:space="preserve"> MAC 15</t>
  </si>
  <si>
    <t xml:space="preserve">MENDOZA MALAGON OLERIANO </t>
  </si>
  <si>
    <t>GOMEZ RUIZ LUIS DANIEL</t>
  </si>
  <si>
    <t xml:space="preserve">ALDANA PIÑA SALVADOR </t>
  </si>
  <si>
    <t xml:space="preserve">VAZQUEZ MARQUEZ DIANA </t>
  </si>
  <si>
    <t xml:space="preserve">LOPEZ GONZALEZ GUSTAVO </t>
  </si>
  <si>
    <t xml:space="preserve">ZAVALA RAMOS ALAN </t>
  </si>
  <si>
    <t xml:space="preserve">MANCERA ALBA  PABLO </t>
  </si>
  <si>
    <t>CTA 4787</t>
  </si>
  <si>
    <t xml:space="preserve">DELEGACION GTO </t>
  </si>
  <si>
    <t xml:space="preserve">JULIO </t>
  </si>
  <si>
    <t>MAC (PROFESOR LOCAL VIRTUAL)</t>
  </si>
  <si>
    <t>MAC 15 (PROFESOR LOCAL VIRTUAL)</t>
  </si>
  <si>
    <t>ANALISIS MAESTRIAS SEDE GUANAJUATO DE ENERO A JULIO 2020</t>
  </si>
  <si>
    <t>MCVT (PROFESOR ITC VIRTUAL )</t>
  </si>
  <si>
    <t>MAC 14</t>
  </si>
  <si>
    <t>LOCAL</t>
  </si>
  <si>
    <t>ERNESTOM ARRACHE</t>
  </si>
  <si>
    <t>07-feb al 29-feb-20</t>
  </si>
  <si>
    <t>LEHMANN BUESCH ADALBERT GEORG</t>
  </si>
  <si>
    <t>06 MAR AL 25 ABR 20</t>
  </si>
  <si>
    <t>EDIFICACION</t>
  </si>
  <si>
    <t xml:space="preserve">MIGUEL CERVANTES VAZQUEZ </t>
  </si>
  <si>
    <t>08-30 MAY 2020</t>
  </si>
  <si>
    <t xml:space="preserve">CALIDAD </t>
  </si>
  <si>
    <t>ITC</t>
  </si>
  <si>
    <t>J. ALFREDO HERNANDEZ NOGUERA</t>
  </si>
  <si>
    <t xml:space="preserve">ERNESTO ARRACHE </t>
  </si>
  <si>
    <t>ROSALIO MARQUEZ LARA</t>
  </si>
  <si>
    <t>MCVT (PROFESOR ITC VIRTUAL)</t>
  </si>
  <si>
    <t>REPORTE DE MÓDULOS IMPARTIDOS EN EL CED GUANAJUATO DE FEBRERO A JULIO 2020</t>
  </si>
  <si>
    <t>ESCENARIO: DEBER SER</t>
  </si>
  <si>
    <t>PROGRAMA</t>
  </si>
  <si>
    <t>HONORARIOS</t>
  </si>
  <si>
    <t>VIATICOS</t>
  </si>
  <si>
    <t>COSTO MÓDULO</t>
  </si>
  <si>
    <t>COTO TOTAL</t>
  </si>
  <si>
    <t>MAC-14</t>
  </si>
  <si>
    <t xml:space="preserve">MERCADOTECNIA </t>
  </si>
  <si>
    <t>DEPOSITOS CED</t>
  </si>
  <si>
    <t>MAC-15</t>
  </si>
  <si>
    <t>MANUEL A RODRÍGUEZ SUAREZ</t>
  </si>
  <si>
    <t xml:space="preserve">FEDERICO PONS MIRELES </t>
  </si>
  <si>
    <t>05-27 JUN 2020</t>
  </si>
  <si>
    <t>HECTOR MORALES RAMIREZ</t>
  </si>
  <si>
    <t>03-25 JUL 2020</t>
  </si>
  <si>
    <t>MA. EUGENIA SANCHEZ FLORES</t>
  </si>
  <si>
    <t>AHORRO MCVT</t>
  </si>
  <si>
    <t xml:space="preserve">Costo modulo </t>
  </si>
  <si>
    <t xml:space="preserve">Honorarios </t>
  </si>
  <si>
    <t xml:space="preserve">viaticos </t>
  </si>
  <si>
    <t>HECTOR MORALES</t>
  </si>
  <si>
    <t>JUAN MANUEL MONJARAS</t>
  </si>
  <si>
    <t>SOLICITO DEVOLUCION EN JUNIO</t>
  </si>
  <si>
    <t xml:space="preserve">SOLICITO DEVOLUCION EN SEPT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</si>
</sst>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 Unicode MS"/>
      <family val="2"/>
    </font>
    <font>
      <sz val="11"/>
      <name val="Arial"/>
      <family val="2"/>
    </font>
    <font>
      <sz val="12"/>
      <color theme="1"/>
      <name val="Tw Cen MT Condensed"/>
      <family val="2"/>
    </font>
    <font>
      <sz val="12"/>
      <name val="Tw Cen MT Condensed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9"/>
      <name val="Arial"/>
      <family val="2"/>
    </font>
    <font>
      <b/>
      <sz val="10"/>
      <color theme="1"/>
      <name val="Tw Cen MT Condensed"/>
      <family val="2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4" fillId="0" borderId="0"/>
    <xf numFmtId="44" fontId="14" fillId="0" borderId="0" applyFont="0" applyFill="0" applyBorder="0" applyAlignment="0" applyProtection="0"/>
    <xf numFmtId="0" fontId="6" fillId="0" borderId="0"/>
    <xf numFmtId="44" fontId="4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49" fontId="5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7" fillId="0" borderId="0" xfId="0" applyFont="1"/>
    <xf numFmtId="0" fontId="7" fillId="4" borderId="0" xfId="0" applyFont="1" applyFill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0" fontId="14" fillId="0" borderId="0" xfId="1"/>
    <xf numFmtId="44" fontId="15" fillId="7" borderId="0" xfId="2" applyFont="1" applyFill="1"/>
    <xf numFmtId="0" fontId="13" fillId="0" borderId="0" xfId="1" applyFont="1"/>
    <xf numFmtId="4" fontId="14" fillId="0" borderId="0" xfId="1" applyNumberFormat="1"/>
    <xf numFmtId="0" fontId="14" fillId="0" borderId="0" xfId="1" applyAlignment="1">
      <alignment horizontal="center"/>
    </xf>
    <xf numFmtId="4" fontId="13" fillId="0" borderId="0" xfId="1" applyNumberFormat="1" applyFont="1"/>
    <xf numFmtId="0" fontId="13" fillId="0" borderId="0" xfId="1" applyFont="1" applyAlignment="1">
      <alignment horizontal="center"/>
    </xf>
    <xf numFmtId="4" fontId="7" fillId="0" borderId="0" xfId="1" applyNumberFormat="1" applyFont="1"/>
    <xf numFmtId="49" fontId="16" fillId="0" borderId="0" xfId="3" applyNumberFormat="1" applyFont="1"/>
    <xf numFmtId="4" fontId="3" fillId="0" borderId="0" xfId="1" applyNumberFormat="1" applyFont="1"/>
    <xf numFmtId="4" fontId="3" fillId="0" borderId="4" xfId="1" applyNumberFormat="1" applyFont="1" applyBorder="1"/>
    <xf numFmtId="0" fontId="4" fillId="0" borderId="0" xfId="1" applyFont="1"/>
    <xf numFmtId="4" fontId="14" fillId="0" borderId="4" xfId="1" applyNumberFormat="1" applyBorder="1"/>
    <xf numFmtId="44" fontId="13" fillId="0" borderId="0" xfId="2" applyFont="1"/>
    <xf numFmtId="49" fontId="6" fillId="3" borderId="5" xfId="0" applyNumberFormat="1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17" fillId="9" borderId="2" xfId="0" applyNumberFormat="1" applyFont="1" applyFill="1" applyBorder="1" applyAlignment="1">
      <alignment horizontal="left"/>
    </xf>
    <xf numFmtId="49" fontId="17" fillId="7" borderId="2" xfId="0" applyNumberFormat="1" applyFont="1" applyFill="1" applyBorder="1"/>
    <xf numFmtId="2" fontId="17" fillId="7" borderId="2" xfId="0" applyNumberFormat="1" applyFont="1" applyFill="1" applyBorder="1"/>
    <xf numFmtId="0" fontId="17" fillId="7" borderId="2" xfId="0" applyFont="1" applyFill="1" applyBorder="1"/>
    <xf numFmtId="0" fontId="15" fillId="7" borderId="2" xfId="0" applyFont="1" applyFill="1" applyBorder="1"/>
    <xf numFmtId="0" fontId="0" fillId="7" borderId="0" xfId="0" applyFill="1"/>
    <xf numFmtId="0" fontId="0" fillId="0" borderId="0" xfId="0" applyFill="1"/>
    <xf numFmtId="44" fontId="15" fillId="0" borderId="0" xfId="2" applyFont="1" applyFill="1"/>
    <xf numFmtId="14" fontId="0" fillId="0" borderId="0" xfId="0" applyNumberFormat="1" applyFill="1"/>
    <xf numFmtId="44" fontId="17" fillId="0" borderId="0" xfId="2" applyFont="1" applyFill="1"/>
    <xf numFmtId="49" fontId="17" fillId="10" borderId="2" xfId="0" applyNumberFormat="1" applyFont="1" applyFill="1" applyBorder="1" applyAlignment="1">
      <alignment horizontal="left"/>
    </xf>
    <xf numFmtId="49" fontId="17" fillId="8" borderId="2" xfId="0" applyNumberFormat="1" applyFont="1" applyFill="1" applyBorder="1"/>
    <xf numFmtId="2" fontId="17" fillId="8" borderId="2" xfId="0" applyNumberFormat="1" applyFont="1" applyFill="1" applyBorder="1"/>
    <xf numFmtId="0" fontId="17" fillId="8" borderId="2" xfId="0" applyFont="1" applyFill="1" applyBorder="1"/>
    <xf numFmtId="0" fontId="15" fillId="8" borderId="2" xfId="0" applyFont="1" applyFill="1" applyBorder="1"/>
    <xf numFmtId="0" fontId="0" fillId="8" borderId="0" xfId="0" applyFill="1"/>
    <xf numFmtId="0" fontId="7" fillId="0" borderId="0" xfId="0" applyFont="1" applyFill="1"/>
    <xf numFmtId="44" fontId="17" fillId="0" borderId="4" xfId="2" applyFont="1" applyFill="1" applyBorder="1"/>
    <xf numFmtId="0" fontId="0" fillId="0" borderId="0" xfId="1" applyFont="1"/>
    <xf numFmtId="0" fontId="7" fillId="4" borderId="0" xfId="0" applyFont="1" applyFill="1" applyBorder="1" applyAlignment="1">
      <alignment horizontal="center" vertical="center"/>
    </xf>
    <xf numFmtId="49" fontId="0" fillId="9" borderId="2" xfId="0" applyNumberFormat="1" applyFill="1" applyBorder="1" applyAlignment="1">
      <alignment horizontal="left"/>
    </xf>
    <xf numFmtId="49" fontId="0" fillId="7" borderId="2" xfId="0" applyNumberFormat="1" applyFill="1" applyBorder="1"/>
    <xf numFmtId="2" fontId="0" fillId="7" borderId="2" xfId="0" applyNumberFormat="1" applyFill="1" applyBorder="1"/>
    <xf numFmtId="0" fontId="0" fillId="7" borderId="2" xfId="0" applyFill="1" applyBorder="1"/>
    <xf numFmtId="0" fontId="7" fillId="7" borderId="2" xfId="0" applyFont="1" applyFill="1" applyBorder="1" applyAlignment="1">
      <alignment horizontal="center" vertical="center"/>
    </xf>
    <xf numFmtId="44" fontId="0" fillId="0" borderId="0" xfId="0" applyNumberFormat="1"/>
    <xf numFmtId="49" fontId="0" fillId="7" borderId="2" xfId="0" applyNumberFormat="1" applyFill="1" applyBorder="1" applyAlignment="1">
      <alignment horizontal="left"/>
    </xf>
    <xf numFmtId="49" fontId="9" fillId="9" borderId="2" xfId="0" applyNumberFormat="1" applyFont="1" applyFill="1" applyBorder="1" applyAlignment="1">
      <alignment horizontal="left"/>
    </xf>
    <xf numFmtId="49" fontId="9" fillId="7" borderId="2" xfId="0" applyNumberFormat="1" applyFont="1" applyFill="1" applyBorder="1"/>
    <xf numFmtId="2" fontId="9" fillId="7" borderId="2" xfId="0" applyNumberFormat="1" applyFont="1" applyFill="1" applyBorder="1"/>
    <xf numFmtId="0" fontId="9" fillId="7" borderId="2" xfId="0" applyFont="1" applyFill="1" applyBorder="1"/>
    <xf numFmtId="0" fontId="10" fillId="7" borderId="2" xfId="0" applyFont="1" applyFill="1" applyBorder="1" applyAlignment="1">
      <alignment horizontal="center" vertical="center"/>
    </xf>
    <xf numFmtId="49" fontId="11" fillId="5" borderId="2" xfId="0" applyNumberFormat="1" applyFont="1" applyFill="1" applyBorder="1" applyAlignment="1">
      <alignment horizontal="center" vertical="center" wrapText="1"/>
    </xf>
    <xf numFmtId="0" fontId="12" fillId="6" borderId="2" xfId="0" applyNumberFormat="1" applyFont="1" applyFill="1" applyBorder="1" applyAlignment="1">
      <alignment horizontal="center" vertical="center" wrapText="1"/>
    </xf>
    <xf numFmtId="0" fontId="0" fillId="7" borderId="2" xfId="0" applyNumberFormat="1" applyFill="1" applyBorder="1"/>
    <xf numFmtId="49" fontId="11" fillId="5" borderId="1" xfId="0" applyNumberFormat="1" applyFont="1" applyFill="1" applyBorder="1" applyAlignment="1">
      <alignment horizontal="center" vertical="center" wrapText="1"/>
    </xf>
    <xf numFmtId="0" fontId="12" fillId="6" borderId="7" xfId="0" applyNumberFormat="1" applyFont="1" applyFill="1" applyBorder="1" applyAlignment="1">
      <alignment horizontal="center" vertical="center" wrapText="1"/>
    </xf>
    <xf numFmtId="49" fontId="0" fillId="11" borderId="3" xfId="0" applyNumberFormat="1" applyFill="1" applyBorder="1" applyAlignment="1">
      <alignment horizontal="left"/>
    </xf>
    <xf numFmtId="49" fontId="0" fillId="0" borderId="0" xfId="0" applyNumberFormat="1"/>
    <xf numFmtId="0" fontId="0" fillId="0" borderId="0" xfId="0" applyNumberFormat="1"/>
    <xf numFmtId="0" fontId="7" fillId="0" borderId="0" xfId="0" applyFont="1" applyAlignment="1">
      <alignment horizontal="center" vertical="center"/>
    </xf>
    <xf numFmtId="44" fontId="7" fillId="7" borderId="0" xfId="4" applyFont="1" applyFill="1"/>
    <xf numFmtId="49" fontId="6" fillId="6" borderId="5" xfId="0" applyNumberFormat="1" applyFont="1" applyFill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center" vertical="center" wrapText="1"/>
    </xf>
    <xf numFmtId="0" fontId="6" fillId="6" borderId="5" xfId="0" applyNumberFormat="1" applyFont="1" applyFill="1" applyBorder="1" applyAlignment="1">
      <alignment horizontal="center" vertical="center" wrapText="1"/>
    </xf>
    <xf numFmtId="49" fontId="0" fillId="11" borderId="2" xfId="0" applyNumberFormat="1" applyFill="1" applyBorder="1" applyAlignment="1">
      <alignment horizontal="left"/>
    </xf>
    <xf numFmtId="49" fontId="0" fillId="0" borderId="2" xfId="0" applyNumberFormat="1" applyBorder="1"/>
    <xf numFmtId="2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7" fillId="7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/>
    <xf numFmtId="0" fontId="12" fillId="6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44" fontId="17" fillId="0" borderId="8" xfId="2" applyFont="1" applyFill="1" applyBorder="1"/>
    <xf numFmtId="0" fontId="13" fillId="0" borderId="0" xfId="5" applyFont="1"/>
    <xf numFmtId="4" fontId="2" fillId="0" borderId="0" xfId="5" applyNumberFormat="1"/>
    <xf numFmtId="0" fontId="2" fillId="0" borderId="0" xfId="5"/>
    <xf numFmtId="0" fontId="2" fillId="0" borderId="0" xfId="5" applyAlignment="1"/>
    <xf numFmtId="0" fontId="2" fillId="0" borderId="0" xfId="5" applyAlignment="1">
      <alignment horizontal="center"/>
    </xf>
    <xf numFmtId="0" fontId="13" fillId="0" borderId="0" xfId="5" applyFont="1" applyAlignment="1">
      <alignment horizontal="center"/>
    </xf>
    <xf numFmtId="4" fontId="2" fillId="0" borderId="0" xfId="5" applyNumberFormat="1" applyBorder="1"/>
    <xf numFmtId="4" fontId="2" fillId="0" borderId="4" xfId="5" applyNumberFormat="1" applyBorder="1"/>
    <xf numFmtId="4" fontId="13" fillId="0" borderId="0" xfId="5" applyNumberFormat="1" applyFont="1" applyBorder="1"/>
    <xf numFmtId="4" fontId="13" fillId="0" borderId="0" xfId="5" applyNumberFormat="1" applyFont="1"/>
    <xf numFmtId="4" fontId="2" fillId="0" borderId="6" xfId="5" applyNumberFormat="1" applyBorder="1"/>
    <xf numFmtId="0" fontId="2" fillId="0" borderId="0" xfId="5" applyBorder="1"/>
    <xf numFmtId="0" fontId="2" fillId="0" borderId="4" xfId="5" applyBorder="1"/>
    <xf numFmtId="4" fontId="1" fillId="0" borderId="4" xfId="1" applyNumberFormat="1" applyFont="1" applyBorder="1"/>
    <xf numFmtId="0" fontId="0" fillId="7" borderId="5" xfId="0" applyFill="1" applyBorder="1"/>
    <xf numFmtId="49" fontId="0" fillId="9" borderId="9" xfId="0" applyNumberFormat="1" applyFill="1" applyBorder="1" applyAlignment="1">
      <alignment horizontal="left"/>
    </xf>
    <xf numFmtId="49" fontId="0" fillId="7" borderId="9" xfId="0" applyNumberFormat="1" applyFill="1" applyBorder="1"/>
    <xf numFmtId="2" fontId="0" fillId="7" borderId="9" xfId="0" applyNumberFormat="1" applyFill="1" applyBorder="1"/>
    <xf numFmtId="0" fontId="0" fillId="7" borderId="9" xfId="0" applyFill="1" applyBorder="1"/>
    <xf numFmtId="0" fontId="7" fillId="7" borderId="9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/>
    <xf numFmtId="2" fontId="9" fillId="0" borderId="0" xfId="0" applyNumberFormat="1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49" fontId="10" fillId="0" borderId="0" xfId="0" applyNumberFormat="1" applyFont="1" applyFill="1" applyBorder="1"/>
    <xf numFmtId="0" fontId="0" fillId="0" borderId="10" xfId="0" applyFill="1" applyBorder="1"/>
    <xf numFmtId="49" fontId="0" fillId="7" borderId="5" xfId="0" applyNumberFormat="1" applyFill="1" applyBorder="1"/>
    <xf numFmtId="2" fontId="0" fillId="7" borderId="5" xfId="0" applyNumberFormat="1" applyFill="1" applyBorder="1"/>
    <xf numFmtId="0" fontId="7" fillId="7" borderId="5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/>
    <xf numFmtId="2" fontId="0" fillId="0" borderId="0" xfId="0" applyNumberFormat="1" applyFill="1" applyBorder="1"/>
    <xf numFmtId="0" fontId="7" fillId="0" borderId="0" xfId="0" applyFont="1" applyFill="1" applyBorder="1" applyAlignment="1">
      <alignment horizontal="center" vertical="center"/>
    </xf>
    <xf numFmtId="49" fontId="17" fillId="9" borderId="5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/>
    </xf>
    <xf numFmtId="49" fontId="17" fillId="0" borderId="0" xfId="0" applyNumberFormat="1" applyFont="1" applyFill="1" applyBorder="1"/>
    <xf numFmtId="2" fontId="17" fillId="0" borderId="0" xfId="0" applyNumberFormat="1" applyFont="1" applyFill="1" applyBorder="1"/>
    <xf numFmtId="0" fontId="17" fillId="0" borderId="0" xfId="0" applyFont="1" applyFill="1" applyBorder="1"/>
    <xf numFmtId="0" fontId="15" fillId="0" borderId="0" xfId="0" applyFont="1" applyFill="1" applyBorder="1"/>
    <xf numFmtId="0" fontId="0" fillId="0" borderId="4" xfId="0" applyFill="1" applyBorder="1"/>
    <xf numFmtId="49" fontId="4" fillId="7" borderId="5" xfId="0" applyNumberFormat="1" applyFont="1" applyFill="1" applyBorder="1" applyAlignment="1">
      <alignment horizontal="left"/>
    </xf>
    <xf numFmtId="0" fontId="0" fillId="7" borderId="5" xfId="0" applyNumberFormat="1" applyFill="1" applyBorder="1"/>
    <xf numFmtId="49" fontId="11" fillId="5" borderId="9" xfId="0" applyNumberFormat="1" applyFont="1" applyFill="1" applyBorder="1" applyAlignment="1">
      <alignment horizontal="center" vertical="center" wrapText="1"/>
    </xf>
    <xf numFmtId="49" fontId="6" fillId="6" borderId="9" xfId="0" applyNumberFormat="1" applyFont="1" applyFill="1" applyBorder="1" applyAlignment="1">
      <alignment horizontal="center" vertical="center" wrapText="1"/>
    </xf>
    <xf numFmtId="2" fontId="6" fillId="6" borderId="9" xfId="0" applyNumberFormat="1" applyFont="1" applyFill="1" applyBorder="1" applyAlignment="1">
      <alignment horizontal="center" vertical="center" wrapText="1"/>
    </xf>
    <xf numFmtId="0" fontId="6" fillId="6" borderId="9" xfId="0" applyNumberFormat="1" applyFont="1" applyFill="1" applyBorder="1" applyAlignment="1">
      <alignment horizontal="center" vertical="center" wrapText="1"/>
    </xf>
    <xf numFmtId="0" fontId="12" fillId="6" borderId="9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49" fontId="4" fillId="0" borderId="12" xfId="0" applyNumberFormat="1" applyFont="1" applyFill="1" applyBorder="1" applyAlignment="1">
      <alignment horizontal="left"/>
    </xf>
    <xf numFmtId="49" fontId="0" fillId="0" borderId="10" xfId="0" applyNumberFormat="1" applyFill="1" applyBorder="1"/>
    <xf numFmtId="2" fontId="0" fillId="0" borderId="10" xfId="0" applyNumberFormat="1" applyFill="1" applyBorder="1"/>
    <xf numFmtId="0" fontId="0" fillId="0" borderId="10" xfId="0" applyNumberFormat="1" applyFill="1" applyBorder="1"/>
    <xf numFmtId="0" fontId="7" fillId="0" borderId="10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left"/>
    </xf>
    <xf numFmtId="49" fontId="0" fillId="0" borderId="11" xfId="0" applyNumberFormat="1" applyFill="1" applyBorder="1" applyAlignment="1">
      <alignment horizontal="left"/>
    </xf>
    <xf numFmtId="49" fontId="0" fillId="0" borderId="4" xfId="0" applyNumberFormat="1" applyFill="1" applyBorder="1"/>
    <xf numFmtId="2" fontId="0" fillId="0" borderId="4" xfId="0" applyNumberFormat="1" applyFill="1" applyBorder="1"/>
    <xf numFmtId="0" fontId="7" fillId="0" borderId="4" xfId="0" applyFont="1" applyFill="1" applyBorder="1" applyAlignment="1">
      <alignment horizontal="center" vertical="center"/>
    </xf>
    <xf numFmtId="14" fontId="7" fillId="0" borderId="0" xfId="0" applyNumberFormat="1" applyFont="1" applyFill="1"/>
    <xf numFmtId="49" fontId="0" fillId="7" borderId="5" xfId="0" applyNumberFormat="1" applyFill="1" applyBorder="1" applyAlignment="1">
      <alignment horizontal="left"/>
    </xf>
    <xf numFmtId="49" fontId="0" fillId="0" borderId="12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 vertical="center"/>
    </xf>
    <xf numFmtId="49" fontId="6" fillId="6" borderId="7" xfId="0" applyNumberFormat="1" applyFont="1" applyFill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NumberFormat="1" applyFont="1" applyFill="1" applyBorder="1" applyAlignment="1">
      <alignment horizontal="center" vertical="center" wrapText="1"/>
    </xf>
    <xf numFmtId="0" fontId="0" fillId="0" borderId="4" xfId="0" applyNumberFormat="1" applyFill="1" applyBorder="1"/>
    <xf numFmtId="0" fontId="7" fillId="7" borderId="5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44" fontId="7" fillId="0" borderId="0" xfId="4" applyFont="1" applyFill="1"/>
    <xf numFmtId="49" fontId="10" fillId="0" borderId="11" xfId="0" applyNumberFormat="1" applyFont="1" applyFill="1" applyBorder="1" applyAlignment="1">
      <alignment horizontal="center" wrapText="1"/>
    </xf>
    <xf numFmtId="49" fontId="10" fillId="0" borderId="4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49" fontId="10" fillId="0" borderId="13" xfId="0" applyNumberFormat="1" applyFont="1" applyFill="1" applyBorder="1" applyAlignment="1"/>
    <xf numFmtId="49" fontId="10" fillId="0" borderId="0" xfId="0" applyNumberFormat="1" applyFont="1" applyFill="1" applyBorder="1" applyAlignment="1"/>
    <xf numFmtId="44" fontId="14" fillId="0" borderId="4" xfId="1" applyNumberFormat="1" applyBorder="1"/>
    <xf numFmtId="44" fontId="0" fillId="0" borderId="2" xfId="4" applyFont="1" applyBorder="1"/>
    <xf numFmtId="0" fontId="18" fillId="0" borderId="14" xfId="0" applyFont="1" applyFill="1" applyBorder="1" applyAlignment="1" applyProtection="1">
      <alignment horizontal="left"/>
    </xf>
    <xf numFmtId="0" fontId="18" fillId="0" borderId="15" xfId="0" applyFont="1" applyFill="1" applyBorder="1" applyAlignment="1" applyProtection="1">
      <alignment horizontal="left"/>
    </xf>
    <xf numFmtId="44" fontId="7" fillId="0" borderId="2" xfId="4" applyFont="1" applyBorder="1"/>
    <xf numFmtId="44" fontId="13" fillId="0" borderId="16" xfId="4" applyFont="1" applyFill="1" applyBorder="1"/>
    <xf numFmtId="0" fontId="18" fillId="0" borderId="17" xfId="0" applyFont="1" applyFill="1" applyBorder="1" applyAlignment="1" applyProtection="1">
      <alignment horizontal="left"/>
    </xf>
    <xf numFmtId="0" fontId="18" fillId="0" borderId="16" xfId="0" applyFont="1" applyFill="1" applyBorder="1" applyAlignment="1" applyProtection="1">
      <alignment horizontal="left"/>
    </xf>
    <xf numFmtId="44" fontId="13" fillId="0" borderId="2" xfId="4" applyFont="1" applyFill="1" applyBorder="1"/>
    <xf numFmtId="4" fontId="14" fillId="0" borderId="0" xfId="1" applyNumberFormat="1" applyBorder="1"/>
    <xf numFmtId="4" fontId="3" fillId="0" borderId="0" xfId="1" applyNumberFormat="1" applyFont="1" applyBorder="1"/>
    <xf numFmtId="0" fontId="19" fillId="0" borderId="17" xfId="0" applyFont="1" applyFill="1" applyBorder="1" applyAlignment="1" applyProtection="1">
      <alignment horizontal="left"/>
    </xf>
    <xf numFmtId="0" fontId="19" fillId="0" borderId="16" xfId="0" applyFont="1" applyFill="1" applyBorder="1" applyAlignment="1" applyProtection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/>
    <xf numFmtId="0" fontId="13" fillId="0" borderId="21" xfId="0" applyFont="1" applyBorder="1"/>
    <xf numFmtId="0" fontId="13" fillId="0" borderId="21" xfId="0" applyFont="1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44" fontId="4" fillId="0" borderId="1" xfId="4" applyFont="1" applyBorder="1"/>
    <xf numFmtId="44" fontId="13" fillId="0" borderId="1" xfId="4" applyFont="1" applyBorder="1"/>
    <xf numFmtId="44" fontId="0" fillId="0" borderId="1" xfId="4" applyFont="1" applyBorder="1"/>
    <xf numFmtId="0" fontId="0" fillId="0" borderId="25" xfId="0" applyBorder="1" applyAlignment="1">
      <alignment horizontal="center"/>
    </xf>
    <xf numFmtId="44" fontId="0" fillId="0" borderId="0" xfId="4" applyFont="1" applyBorder="1"/>
    <xf numFmtId="44" fontId="0" fillId="0" borderId="26" xfId="4" applyFont="1" applyBorder="1"/>
    <xf numFmtId="44" fontId="0" fillId="0" borderId="0" xfId="4" applyFont="1" applyFill="1" applyBorder="1"/>
    <xf numFmtId="44" fontId="0" fillId="0" borderId="3" xfId="4" applyFont="1" applyBorder="1"/>
    <xf numFmtId="44" fontId="13" fillId="0" borderId="3" xfId="4" applyFont="1" applyBorder="1"/>
    <xf numFmtId="0" fontId="7" fillId="0" borderId="0" xfId="0" applyFont="1" applyBorder="1" applyAlignment="1">
      <alignment horizontal="center" vertical="center"/>
    </xf>
    <xf numFmtId="44" fontId="0" fillId="7" borderId="0" xfId="4" applyFont="1" applyFill="1"/>
    <xf numFmtId="44" fontId="13" fillId="12" borderId="21" xfId="0" applyNumberFormat="1" applyFont="1" applyFill="1" applyBorder="1"/>
    <xf numFmtId="0" fontId="0" fillId="0" borderId="27" xfId="0" applyFill="1" applyBorder="1" applyAlignment="1">
      <alignment horizontal="center"/>
    </xf>
    <xf numFmtId="44" fontId="13" fillId="13" borderId="21" xfId="0" applyNumberFormat="1" applyFont="1" applyFill="1" applyBorder="1"/>
    <xf numFmtId="0" fontId="0" fillId="0" borderId="27" xfId="0" applyBorder="1" applyAlignment="1">
      <alignment horizontal="center"/>
    </xf>
    <xf numFmtId="0" fontId="0" fillId="0" borderId="0" xfId="0" applyBorder="1"/>
    <xf numFmtId="44" fontId="0" fillId="0" borderId="4" xfId="4" applyFont="1" applyFill="1" applyBorder="1"/>
    <xf numFmtId="44" fontId="0" fillId="14" borderId="0" xfId="4" applyFont="1" applyFill="1"/>
    <xf numFmtId="0" fontId="0" fillId="0" borderId="28" xfId="0" applyBorder="1"/>
    <xf numFmtId="44" fontId="0" fillId="0" borderId="23" xfId="0" applyNumberFormat="1" applyBorder="1"/>
    <xf numFmtId="44" fontId="0" fillId="7" borderId="0" xfId="0" applyNumberFormat="1" applyFill="1"/>
    <xf numFmtId="44" fontId="20" fillId="0" borderId="21" xfId="0" applyNumberFormat="1" applyFont="1" applyBorder="1"/>
    <xf numFmtId="0" fontId="13" fillId="0" borderId="0" xfId="0" applyFont="1"/>
    <xf numFmtId="44" fontId="4" fillId="0" borderId="2" xfId="4" applyFont="1" applyBorder="1"/>
    <xf numFmtId="0" fontId="0" fillId="0" borderId="14" xfId="0" applyBorder="1"/>
    <xf numFmtId="0" fontId="0" fillId="0" borderId="17" xfId="0" applyBorder="1"/>
    <xf numFmtId="44" fontId="20" fillId="0" borderId="17" xfId="4" applyFont="1" applyFill="1" applyBorder="1"/>
    <xf numFmtId="44" fontId="0" fillId="0" borderId="17" xfId="4" applyFont="1" applyFill="1" applyBorder="1"/>
    <xf numFmtId="0" fontId="18" fillId="0" borderId="0" xfId="0" applyFont="1" applyFill="1" applyBorder="1" applyAlignment="1" applyProtection="1">
      <alignment horizontal="left"/>
    </xf>
    <xf numFmtId="44" fontId="20" fillId="0" borderId="15" xfId="4" applyFont="1" applyFill="1" applyBorder="1"/>
    <xf numFmtId="44" fontId="0" fillId="0" borderId="2" xfId="0" applyNumberFormat="1" applyBorder="1"/>
    <xf numFmtId="44" fontId="0" fillId="15" borderId="2" xfId="4" applyFont="1" applyFill="1" applyBorder="1"/>
    <xf numFmtId="44" fontId="21" fillId="16" borderId="2" xfId="4" applyFont="1" applyFill="1" applyBorder="1" applyAlignment="1">
      <alignment horizontal="center"/>
    </xf>
    <xf numFmtId="44" fontId="0" fillId="0" borderId="2" xfId="4" applyFont="1" applyFill="1" applyBorder="1"/>
    <xf numFmtId="44" fontId="21" fillId="0" borderId="0" xfId="4" applyFont="1" applyFill="1" applyBorder="1"/>
    <xf numFmtId="44" fontId="0" fillId="0" borderId="0" xfId="0" applyNumberFormat="1" applyBorder="1"/>
    <xf numFmtId="0" fontId="18" fillId="0" borderId="29" xfId="0" applyFont="1" applyFill="1" applyBorder="1" applyAlignment="1" applyProtection="1">
      <alignment horizontal="left"/>
    </xf>
    <xf numFmtId="44" fontId="22" fillId="0" borderId="2" xfId="4" applyFont="1" applyBorder="1"/>
    <xf numFmtId="0" fontId="17" fillId="0" borderId="0" xfId="1" applyFont="1"/>
    <xf numFmtId="0" fontId="23" fillId="0" borderId="14" xfId="0" applyFont="1" applyFill="1" applyBorder="1" applyAlignment="1" applyProtection="1">
      <alignment horizontal="left"/>
    </xf>
    <xf numFmtId="0" fontId="7" fillId="0" borderId="17" xfId="0" applyFont="1" applyBorder="1"/>
    <xf numFmtId="0" fontId="7" fillId="0" borderId="0" xfId="0" applyFont="1" applyAlignment="1">
      <alignment horizontal="right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7" fillId="17" borderId="2" xfId="0" applyFont="1" applyFill="1" applyBorder="1"/>
    <xf numFmtId="0" fontId="15" fillId="17" borderId="2" xfId="0" applyFont="1" applyFill="1" applyBorder="1"/>
  </cellXfs>
  <cellStyles count="6">
    <cellStyle name="Moneda" xfId="4" builtinId="4"/>
    <cellStyle name="Moneda 2" xfId="2"/>
    <cellStyle name="Normal" xfId="0" builtinId="0"/>
    <cellStyle name="Normal 2" xfId="1"/>
    <cellStyle name="Normal 3" xfId="3"/>
    <cellStyle name="Normal 4" xfId="5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B16" zoomScale="80" zoomScaleNormal="80" workbookViewId="0">
      <selection activeCell="N36" sqref="N36"/>
    </sheetView>
  </sheetViews>
  <sheetFormatPr baseColWidth="10" defaultRowHeight="12.75" x14ac:dyDescent="0.2"/>
  <cols>
    <col min="1" max="1" width="56" customWidth="1"/>
    <col min="3" max="3" width="16.28515625" customWidth="1"/>
    <col min="7" max="7" width="17.140625" bestFit="1" customWidth="1"/>
    <col min="8" max="8" width="17.7109375" customWidth="1"/>
    <col min="10" max="10" width="28.5703125" customWidth="1"/>
    <col min="12" max="12" width="18" bestFit="1" customWidth="1"/>
    <col min="13" max="13" width="13.7109375" customWidth="1"/>
    <col min="14" max="14" width="42.7109375" customWidth="1"/>
  </cols>
  <sheetData>
    <row r="1" spans="1:14" ht="45" x14ac:dyDescent="0.2">
      <c r="A1" s="1" t="s">
        <v>0</v>
      </c>
      <c r="B1" s="22" t="s">
        <v>1</v>
      </c>
      <c r="C1" s="23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5" t="s">
        <v>10</v>
      </c>
      <c r="L1" s="25" t="s">
        <v>0</v>
      </c>
      <c r="M1" s="25" t="s">
        <v>11</v>
      </c>
      <c r="N1" s="25" t="s">
        <v>257</v>
      </c>
    </row>
    <row r="2" spans="1:14" s="31" customFormat="1" ht="15" x14ac:dyDescent="0.25">
      <c r="A2" s="26" t="s">
        <v>12</v>
      </c>
      <c r="B2" s="27" t="s">
        <v>13</v>
      </c>
      <c r="C2" s="28">
        <v>3243</v>
      </c>
      <c r="D2" s="29" t="s">
        <v>14</v>
      </c>
      <c r="E2" s="29" t="s">
        <v>15</v>
      </c>
      <c r="F2" s="29" t="s">
        <v>16</v>
      </c>
      <c r="G2" s="29" t="s">
        <v>17</v>
      </c>
      <c r="H2" s="29" t="s">
        <v>18</v>
      </c>
      <c r="I2" s="29" t="s">
        <v>19</v>
      </c>
      <c r="J2" s="29" t="s">
        <v>20</v>
      </c>
      <c r="K2" s="30">
        <v>15256</v>
      </c>
      <c r="L2" s="30" t="s">
        <v>21</v>
      </c>
      <c r="M2" s="30" t="s">
        <v>22</v>
      </c>
      <c r="N2" s="29" t="s">
        <v>285</v>
      </c>
    </row>
    <row r="3" spans="1:14" s="31" customFormat="1" ht="15" x14ac:dyDescent="0.25">
      <c r="A3" s="26" t="s">
        <v>40</v>
      </c>
      <c r="B3" s="27" t="s">
        <v>33</v>
      </c>
      <c r="C3" s="28">
        <v>3243</v>
      </c>
      <c r="D3" s="29" t="s">
        <v>14</v>
      </c>
      <c r="E3" s="29" t="s">
        <v>15</v>
      </c>
      <c r="F3" s="29" t="s">
        <v>41</v>
      </c>
      <c r="G3" s="29" t="s">
        <v>17</v>
      </c>
      <c r="H3" s="29" t="s">
        <v>18</v>
      </c>
      <c r="I3" s="29" t="s">
        <v>42</v>
      </c>
      <c r="J3" s="29" t="s">
        <v>43</v>
      </c>
      <c r="K3" s="30">
        <v>15261</v>
      </c>
      <c r="L3" s="30" t="s">
        <v>21</v>
      </c>
      <c r="M3" s="30" t="s">
        <v>22</v>
      </c>
      <c r="N3" s="29" t="s">
        <v>258</v>
      </c>
    </row>
    <row r="4" spans="1:14" s="31" customFormat="1" ht="15" x14ac:dyDescent="0.25">
      <c r="A4" s="26" t="s">
        <v>44</v>
      </c>
      <c r="B4" s="27" t="s">
        <v>33</v>
      </c>
      <c r="C4" s="28">
        <v>3243</v>
      </c>
      <c r="D4" s="29" t="s">
        <v>14</v>
      </c>
      <c r="E4" s="29" t="s">
        <v>15</v>
      </c>
      <c r="F4" s="29" t="s">
        <v>45</v>
      </c>
      <c r="G4" s="29" t="s">
        <v>17</v>
      </c>
      <c r="H4" s="29" t="s">
        <v>18</v>
      </c>
      <c r="I4" s="29" t="s">
        <v>42</v>
      </c>
      <c r="J4" s="29" t="s">
        <v>46</v>
      </c>
      <c r="K4" s="30">
        <v>15265</v>
      </c>
      <c r="L4" s="30" t="s">
        <v>21</v>
      </c>
      <c r="M4" s="30" t="s">
        <v>22</v>
      </c>
      <c r="N4" s="29" t="s">
        <v>290</v>
      </c>
    </row>
    <row r="5" spans="1:14" s="31" customFormat="1" ht="15" x14ac:dyDescent="0.25">
      <c r="A5" s="26" t="s">
        <v>47</v>
      </c>
      <c r="B5" s="27" t="s">
        <v>48</v>
      </c>
      <c r="C5" s="28">
        <v>3243</v>
      </c>
      <c r="D5" s="29" t="s">
        <v>14</v>
      </c>
      <c r="E5" s="29" t="s">
        <v>15</v>
      </c>
      <c r="F5" s="29" t="s">
        <v>49</v>
      </c>
      <c r="G5" s="29" t="s">
        <v>17</v>
      </c>
      <c r="H5" s="29" t="s">
        <v>18</v>
      </c>
      <c r="I5" s="29" t="s">
        <v>50</v>
      </c>
      <c r="J5" s="29" t="s">
        <v>51</v>
      </c>
      <c r="K5" s="30">
        <v>15297</v>
      </c>
      <c r="L5" s="30" t="s">
        <v>21</v>
      </c>
      <c r="M5" s="30" t="s">
        <v>22</v>
      </c>
      <c r="N5" s="29" t="s">
        <v>262</v>
      </c>
    </row>
    <row r="6" spans="1:14" s="31" customFormat="1" ht="15" x14ac:dyDescent="0.25">
      <c r="A6" s="26" t="s">
        <v>52</v>
      </c>
      <c r="B6" s="27" t="s">
        <v>53</v>
      </c>
      <c r="C6" s="28">
        <v>3780</v>
      </c>
      <c r="D6" s="29" t="s">
        <v>54</v>
      </c>
      <c r="E6" s="29" t="s">
        <v>55</v>
      </c>
      <c r="F6" s="29" t="s">
        <v>56</v>
      </c>
      <c r="G6" s="29" t="s">
        <v>17</v>
      </c>
      <c r="H6" s="29" t="s">
        <v>18</v>
      </c>
      <c r="I6" s="29" t="s">
        <v>37</v>
      </c>
      <c r="J6" s="29" t="s">
        <v>38</v>
      </c>
      <c r="K6" s="30">
        <v>15356</v>
      </c>
      <c r="L6" s="30" t="s">
        <v>21</v>
      </c>
      <c r="M6" s="30" t="s">
        <v>22</v>
      </c>
      <c r="N6" s="29" t="s">
        <v>291</v>
      </c>
    </row>
    <row r="7" spans="1:14" s="31" customFormat="1" ht="15" x14ac:dyDescent="0.25">
      <c r="A7" s="26" t="s">
        <v>57</v>
      </c>
      <c r="B7" s="27" t="s">
        <v>53</v>
      </c>
      <c r="C7" s="28">
        <v>3450</v>
      </c>
      <c r="D7" s="29" t="s">
        <v>54</v>
      </c>
      <c r="E7" s="29" t="s">
        <v>55</v>
      </c>
      <c r="F7" s="29" t="s">
        <v>58</v>
      </c>
      <c r="G7" s="29" t="s">
        <v>17</v>
      </c>
      <c r="H7" s="29" t="s">
        <v>18</v>
      </c>
      <c r="I7" s="29" t="s">
        <v>37</v>
      </c>
      <c r="J7" s="29" t="s">
        <v>38</v>
      </c>
      <c r="K7" s="30">
        <v>15357</v>
      </c>
      <c r="L7" s="30" t="s">
        <v>21</v>
      </c>
      <c r="M7" s="30" t="s">
        <v>22</v>
      </c>
      <c r="N7" s="29" t="s">
        <v>291</v>
      </c>
    </row>
    <row r="8" spans="1:14" s="31" customFormat="1" ht="15" x14ac:dyDescent="0.25">
      <c r="A8" s="26" t="s">
        <v>59</v>
      </c>
      <c r="B8" s="27" t="s">
        <v>60</v>
      </c>
      <c r="C8" s="28">
        <v>3450</v>
      </c>
      <c r="D8" s="29" t="s">
        <v>61</v>
      </c>
      <c r="E8" s="29" t="s">
        <v>62</v>
      </c>
      <c r="F8" s="29" t="s">
        <v>63</v>
      </c>
      <c r="G8" s="29" t="s">
        <v>17</v>
      </c>
      <c r="H8" s="29" t="s">
        <v>18</v>
      </c>
      <c r="I8" s="29" t="s">
        <v>37</v>
      </c>
      <c r="J8" s="29" t="s">
        <v>38</v>
      </c>
      <c r="K8" s="30">
        <v>15576</v>
      </c>
      <c r="L8" s="30" t="s">
        <v>21</v>
      </c>
      <c r="M8" s="30" t="s">
        <v>22</v>
      </c>
      <c r="N8" s="29" t="s">
        <v>270</v>
      </c>
    </row>
    <row r="9" spans="1:14" s="31" customFormat="1" ht="15" x14ac:dyDescent="0.25">
      <c r="A9" s="26" t="s">
        <v>64</v>
      </c>
      <c r="B9" s="27" t="s">
        <v>60</v>
      </c>
      <c r="C9" s="28">
        <v>3450</v>
      </c>
      <c r="D9" s="29" t="s">
        <v>54</v>
      </c>
      <c r="E9" s="29" t="s">
        <v>65</v>
      </c>
      <c r="F9" s="29" t="s">
        <v>66</v>
      </c>
      <c r="G9" s="29" t="s">
        <v>17</v>
      </c>
      <c r="H9" s="29" t="s">
        <v>18</v>
      </c>
      <c r="I9" s="29" t="s">
        <v>37</v>
      </c>
      <c r="J9" s="29" t="s">
        <v>38</v>
      </c>
      <c r="K9" s="30" t="s">
        <v>264</v>
      </c>
      <c r="L9" s="30" t="s">
        <v>21</v>
      </c>
      <c r="M9" s="30" t="s">
        <v>22</v>
      </c>
      <c r="N9" s="29" t="s">
        <v>265</v>
      </c>
    </row>
    <row r="10" spans="1:14" s="31" customFormat="1" ht="15" x14ac:dyDescent="0.25">
      <c r="A10" s="26" t="s">
        <v>67</v>
      </c>
      <c r="B10" s="27" t="s">
        <v>68</v>
      </c>
      <c r="C10" s="28">
        <v>3945</v>
      </c>
      <c r="D10" s="29" t="s">
        <v>14</v>
      </c>
      <c r="E10" s="29" t="s">
        <v>15</v>
      </c>
      <c r="F10" s="29" t="s">
        <v>69</v>
      </c>
      <c r="G10" s="29" t="s">
        <v>17</v>
      </c>
      <c r="H10" s="29" t="s">
        <v>18</v>
      </c>
      <c r="I10" s="29" t="s">
        <v>50</v>
      </c>
      <c r="J10" s="29" t="s">
        <v>70</v>
      </c>
      <c r="K10" s="30">
        <v>15404</v>
      </c>
      <c r="L10" s="30" t="s">
        <v>21</v>
      </c>
      <c r="M10" s="30" t="s">
        <v>22</v>
      </c>
      <c r="N10" s="29" t="s">
        <v>267</v>
      </c>
    </row>
    <row r="11" spans="1:14" s="31" customFormat="1" ht="14.25" customHeight="1" x14ac:dyDescent="0.25">
      <c r="A11" s="116" t="s">
        <v>71</v>
      </c>
      <c r="B11" s="27" t="s">
        <v>72</v>
      </c>
      <c r="C11" s="28">
        <v>3881.25</v>
      </c>
      <c r="D11" s="29" t="s">
        <v>14</v>
      </c>
      <c r="E11" s="29" t="s">
        <v>15</v>
      </c>
      <c r="F11" s="29" t="s">
        <v>73</v>
      </c>
      <c r="G11" s="29" t="s">
        <v>17</v>
      </c>
      <c r="H11" s="29" t="s">
        <v>18</v>
      </c>
      <c r="I11" s="29" t="s">
        <v>74</v>
      </c>
      <c r="J11" s="29" t="s">
        <v>75</v>
      </c>
      <c r="K11" s="30">
        <v>15465</v>
      </c>
      <c r="L11" s="30" t="s">
        <v>294</v>
      </c>
      <c r="M11" s="30" t="s">
        <v>22</v>
      </c>
      <c r="N11" s="29" t="s">
        <v>295</v>
      </c>
    </row>
    <row r="12" spans="1:14" s="31" customFormat="1" ht="15" x14ac:dyDescent="0.25">
      <c r="A12" s="26" t="s">
        <v>91</v>
      </c>
      <c r="B12" s="27" t="s">
        <v>33</v>
      </c>
      <c r="C12" s="28">
        <v>3243</v>
      </c>
      <c r="D12" s="29" t="s">
        <v>93</v>
      </c>
      <c r="E12" s="29" t="s">
        <v>89</v>
      </c>
      <c r="F12" s="29" t="s">
        <v>94</v>
      </c>
      <c r="G12" s="29"/>
      <c r="H12" s="29"/>
      <c r="I12" s="27" t="s">
        <v>92</v>
      </c>
      <c r="J12" s="29"/>
      <c r="K12" s="30">
        <v>15272</v>
      </c>
      <c r="L12" s="30" t="s">
        <v>21</v>
      </c>
      <c r="M12" s="30" t="s">
        <v>22</v>
      </c>
      <c r="N12" s="29" t="s">
        <v>289</v>
      </c>
    </row>
    <row r="13" spans="1:14" s="31" customFormat="1" ht="15" x14ac:dyDescent="0.25">
      <c r="A13" s="26" t="s">
        <v>95</v>
      </c>
      <c r="B13" s="27" t="s">
        <v>48</v>
      </c>
      <c r="C13" s="28">
        <v>3772.5</v>
      </c>
      <c r="D13" s="29" t="s">
        <v>93</v>
      </c>
      <c r="E13" s="29" t="s">
        <v>89</v>
      </c>
      <c r="F13" s="29" t="s">
        <v>97</v>
      </c>
      <c r="G13" s="29"/>
      <c r="H13" s="29"/>
      <c r="I13" s="27" t="s">
        <v>96</v>
      </c>
      <c r="J13" s="29"/>
      <c r="K13" s="30">
        <v>15270</v>
      </c>
      <c r="L13" s="30" t="s">
        <v>21</v>
      </c>
      <c r="M13" s="30" t="s">
        <v>22</v>
      </c>
      <c r="N13" s="29" t="s">
        <v>289</v>
      </c>
    </row>
    <row r="14" spans="1:14" s="106" customFormat="1" ht="15" x14ac:dyDescent="0.25">
      <c r="A14" s="122"/>
      <c r="B14" s="123"/>
      <c r="C14" s="124"/>
      <c r="D14" s="125"/>
      <c r="E14" s="125"/>
      <c r="F14" s="125"/>
      <c r="G14" s="125"/>
      <c r="H14" s="125"/>
      <c r="I14" s="125"/>
      <c r="J14" s="125"/>
      <c r="K14" s="126"/>
      <c r="L14" s="126"/>
      <c r="M14" s="126"/>
      <c r="N14" s="125"/>
    </row>
    <row r="15" spans="1:14" s="106" customFormat="1" ht="15" x14ac:dyDescent="0.25">
      <c r="A15" s="122"/>
      <c r="B15" s="3" t="s">
        <v>305</v>
      </c>
      <c r="C15" s="33">
        <f>SUM(C2:C14)</f>
        <v>41943.75</v>
      </c>
      <c r="D15" s="125"/>
      <c r="E15" s="125"/>
      <c r="F15" s="125"/>
      <c r="G15" s="125"/>
      <c r="H15" s="125"/>
      <c r="I15" s="125"/>
      <c r="J15" s="125"/>
      <c r="K15" s="126"/>
      <c r="L15" s="126"/>
      <c r="M15" s="126"/>
      <c r="N15" s="125"/>
    </row>
    <row r="16" spans="1:14" s="106" customFormat="1" ht="15" x14ac:dyDescent="0.25">
      <c r="A16" s="122"/>
      <c r="B16" s="123"/>
      <c r="C16" s="124"/>
      <c r="D16" s="125"/>
      <c r="E16" s="125"/>
      <c r="F16" s="125"/>
      <c r="G16" s="125"/>
      <c r="H16" s="125"/>
      <c r="I16" s="125"/>
      <c r="J16" s="125"/>
      <c r="K16" s="126"/>
      <c r="L16" s="126"/>
      <c r="M16" s="126"/>
      <c r="N16" s="125"/>
    </row>
    <row r="17" spans="1:15" s="106" customFormat="1" ht="15" x14ac:dyDescent="0.25">
      <c r="A17" s="122"/>
      <c r="B17" s="123"/>
      <c r="C17" s="124"/>
      <c r="D17" s="125"/>
      <c r="E17" s="125"/>
      <c r="F17" s="125"/>
      <c r="G17" s="125"/>
      <c r="H17" s="125"/>
      <c r="I17" s="125"/>
      <c r="J17" s="125"/>
      <c r="K17" s="126"/>
      <c r="L17" s="126"/>
      <c r="M17" s="126"/>
      <c r="N17" s="125"/>
    </row>
    <row r="18" spans="1:15" ht="45" x14ac:dyDescent="0.2">
      <c r="A18" s="117" t="s">
        <v>0</v>
      </c>
      <c r="B18" s="118" t="s">
        <v>1</v>
      </c>
      <c r="C18" s="119" t="s">
        <v>2</v>
      </c>
      <c r="D18" s="120" t="s">
        <v>3</v>
      </c>
      <c r="E18" s="120" t="s">
        <v>4</v>
      </c>
      <c r="F18" s="120" t="s">
        <v>5</v>
      </c>
      <c r="G18" s="120" t="s">
        <v>6</v>
      </c>
      <c r="H18" s="120" t="s">
        <v>7</v>
      </c>
      <c r="I18" s="120" t="s">
        <v>8</v>
      </c>
      <c r="J18" s="120" t="s">
        <v>9</v>
      </c>
      <c r="K18" s="121" t="s">
        <v>10</v>
      </c>
      <c r="L18" s="121" t="s">
        <v>0</v>
      </c>
      <c r="M18" s="121" t="s">
        <v>11</v>
      </c>
      <c r="N18" s="121" t="s">
        <v>257</v>
      </c>
    </row>
    <row r="19" spans="1:15" s="31" customFormat="1" ht="15" x14ac:dyDescent="0.25">
      <c r="A19" s="26" t="s">
        <v>23</v>
      </c>
      <c r="B19" s="27" t="s">
        <v>13</v>
      </c>
      <c r="C19" s="28">
        <v>1450</v>
      </c>
      <c r="D19" s="29" t="s">
        <v>14</v>
      </c>
      <c r="E19" s="29" t="s">
        <v>15</v>
      </c>
      <c r="F19" s="29" t="s">
        <v>24</v>
      </c>
      <c r="G19" s="29" t="s">
        <v>17</v>
      </c>
      <c r="H19" s="29" t="s">
        <v>18</v>
      </c>
      <c r="I19" s="29" t="s">
        <v>25</v>
      </c>
      <c r="J19" s="29" t="s">
        <v>26</v>
      </c>
      <c r="K19" s="30">
        <v>15257</v>
      </c>
      <c r="L19" s="30" t="s">
        <v>21</v>
      </c>
      <c r="M19" s="30" t="s">
        <v>27</v>
      </c>
      <c r="N19" s="29" t="s">
        <v>287</v>
      </c>
    </row>
    <row r="20" spans="1:15" s="31" customFormat="1" ht="15" x14ac:dyDescent="0.25">
      <c r="A20" s="26" t="s">
        <v>28</v>
      </c>
      <c r="B20" s="27" t="s">
        <v>13</v>
      </c>
      <c r="C20" s="28">
        <v>3250</v>
      </c>
      <c r="D20" s="29" t="s">
        <v>14</v>
      </c>
      <c r="E20" s="29" t="s">
        <v>15</v>
      </c>
      <c r="F20" s="29" t="s">
        <v>29</v>
      </c>
      <c r="G20" s="29" t="s">
        <v>17</v>
      </c>
      <c r="H20" s="29" t="s">
        <v>18</v>
      </c>
      <c r="I20" s="29" t="s">
        <v>30</v>
      </c>
      <c r="J20" s="29" t="s">
        <v>31</v>
      </c>
      <c r="K20" s="30" t="s">
        <v>264</v>
      </c>
      <c r="L20" s="30" t="s">
        <v>21</v>
      </c>
      <c r="M20" s="30" t="s">
        <v>27</v>
      </c>
      <c r="N20" s="29" t="s">
        <v>286</v>
      </c>
    </row>
    <row r="21" spans="1:15" s="31" customFormat="1" ht="15" x14ac:dyDescent="0.25">
      <c r="A21" s="116" t="s">
        <v>107</v>
      </c>
      <c r="B21" s="27" t="s">
        <v>109</v>
      </c>
      <c r="C21" s="28">
        <v>5052.5</v>
      </c>
      <c r="D21" s="29" t="s">
        <v>14</v>
      </c>
      <c r="E21" s="29" t="s">
        <v>15</v>
      </c>
      <c r="F21" s="29" t="s">
        <v>110</v>
      </c>
      <c r="G21" s="29"/>
      <c r="H21" s="29"/>
      <c r="I21" s="27" t="s">
        <v>108</v>
      </c>
      <c r="J21" s="29"/>
      <c r="K21" s="30">
        <v>15492</v>
      </c>
      <c r="L21" s="30" t="s">
        <v>21</v>
      </c>
      <c r="M21" s="30" t="s">
        <v>27</v>
      </c>
      <c r="N21" s="29" t="s">
        <v>271</v>
      </c>
    </row>
    <row r="22" spans="1:15" s="106" customFormat="1" ht="15" x14ac:dyDescent="0.25">
      <c r="A22" s="122"/>
      <c r="B22" s="123"/>
      <c r="C22" s="124"/>
      <c r="D22" s="125"/>
      <c r="E22" s="125"/>
      <c r="F22" s="125"/>
      <c r="G22" s="125"/>
      <c r="H22" s="125"/>
      <c r="I22" s="123"/>
      <c r="J22" s="125"/>
      <c r="K22" s="126"/>
      <c r="L22" s="126"/>
      <c r="M22" s="126"/>
      <c r="N22" s="125"/>
    </row>
    <row r="23" spans="1:15" s="106" customFormat="1" ht="15" x14ac:dyDescent="0.25">
      <c r="A23" s="122"/>
      <c r="B23" s="3" t="s">
        <v>305</v>
      </c>
      <c r="C23" s="33">
        <f>SUM(C19:C22)</f>
        <v>9752.5</v>
      </c>
      <c r="D23" s="125"/>
      <c r="E23" s="125"/>
      <c r="F23" s="125"/>
      <c r="G23" s="125"/>
      <c r="H23" s="125"/>
      <c r="I23" s="123"/>
      <c r="J23" s="125"/>
      <c r="K23" s="126"/>
      <c r="L23" s="126"/>
      <c r="M23" s="126"/>
      <c r="N23" s="125"/>
    </row>
    <row r="24" spans="1:15" s="106" customFormat="1" ht="15" x14ac:dyDescent="0.25">
      <c r="A24" s="122"/>
      <c r="B24" s="123"/>
      <c r="C24" s="124"/>
      <c r="D24" s="125"/>
      <c r="E24" s="125"/>
      <c r="F24" s="125"/>
      <c r="G24" s="125"/>
      <c r="H24" s="125"/>
      <c r="I24" s="123"/>
      <c r="J24" s="125"/>
      <c r="K24" s="126"/>
      <c r="L24" s="126"/>
      <c r="M24" s="126"/>
      <c r="N24" s="125"/>
    </row>
    <row r="25" spans="1:15" s="106" customFormat="1" ht="15" x14ac:dyDescent="0.25">
      <c r="A25" s="122"/>
      <c r="B25" s="123"/>
      <c r="C25" s="124"/>
      <c r="D25" s="125"/>
      <c r="E25" s="125"/>
      <c r="F25" s="125"/>
      <c r="G25" s="125"/>
      <c r="H25" s="125"/>
      <c r="I25" s="123"/>
      <c r="J25" s="125"/>
      <c r="K25" s="126"/>
      <c r="L25" s="126"/>
      <c r="M25" s="126"/>
      <c r="N25" s="125"/>
    </row>
    <row r="26" spans="1:15" ht="45" x14ac:dyDescent="0.2">
      <c r="A26" s="117" t="s">
        <v>0</v>
      </c>
      <c r="B26" s="118" t="s">
        <v>1</v>
      </c>
      <c r="C26" s="119" t="s">
        <v>2</v>
      </c>
      <c r="D26" s="120" t="s">
        <v>3</v>
      </c>
      <c r="E26" s="120" t="s">
        <v>4</v>
      </c>
      <c r="F26" s="120" t="s">
        <v>5</v>
      </c>
      <c r="G26" s="120" t="s">
        <v>6</v>
      </c>
      <c r="H26" s="120" t="s">
        <v>7</v>
      </c>
      <c r="I26" s="120" t="s">
        <v>8</v>
      </c>
      <c r="J26" s="120" t="s">
        <v>9</v>
      </c>
      <c r="K26" s="121" t="s">
        <v>10</v>
      </c>
      <c r="L26" s="121" t="s">
        <v>0</v>
      </c>
      <c r="M26" s="121" t="s">
        <v>11</v>
      </c>
      <c r="N26" s="121" t="s">
        <v>257</v>
      </c>
    </row>
    <row r="27" spans="1:15" s="31" customFormat="1" ht="15" x14ac:dyDescent="0.25">
      <c r="A27" s="26" t="s">
        <v>76</v>
      </c>
      <c r="B27" s="27" t="s">
        <v>72</v>
      </c>
      <c r="C27" s="28">
        <v>2560</v>
      </c>
      <c r="D27" s="29" t="s">
        <v>77</v>
      </c>
      <c r="E27" s="29" t="s">
        <v>35</v>
      </c>
      <c r="F27" s="29" t="s">
        <v>78</v>
      </c>
      <c r="G27" s="29" t="s">
        <v>17</v>
      </c>
      <c r="H27" s="29" t="s">
        <v>18</v>
      </c>
      <c r="I27" s="29" t="s">
        <v>37</v>
      </c>
      <c r="J27" s="29" t="s">
        <v>38</v>
      </c>
      <c r="K27" s="30">
        <v>15561</v>
      </c>
      <c r="L27" s="30" t="s">
        <v>39</v>
      </c>
      <c r="M27" s="30" t="s">
        <v>292</v>
      </c>
      <c r="N27" s="29" t="s">
        <v>293</v>
      </c>
    </row>
    <row r="28" spans="1:15" s="31" customFormat="1" ht="15" x14ac:dyDescent="0.25">
      <c r="A28" s="26" t="s">
        <v>32</v>
      </c>
      <c r="B28" s="27" t="s">
        <v>33</v>
      </c>
      <c r="C28" s="28">
        <v>2560</v>
      </c>
      <c r="D28" s="29" t="s">
        <v>34</v>
      </c>
      <c r="E28" s="29" t="s">
        <v>35</v>
      </c>
      <c r="F28" s="29" t="s">
        <v>36</v>
      </c>
      <c r="G28" s="29" t="s">
        <v>17</v>
      </c>
      <c r="H28" s="29" t="s">
        <v>18</v>
      </c>
      <c r="I28" s="29" t="s">
        <v>37</v>
      </c>
      <c r="J28" s="29" t="s">
        <v>38</v>
      </c>
      <c r="K28" s="30">
        <v>15657</v>
      </c>
      <c r="L28" s="30" t="s">
        <v>39</v>
      </c>
      <c r="M28" s="30" t="s">
        <v>292</v>
      </c>
      <c r="N28" s="29" t="s">
        <v>296</v>
      </c>
    </row>
    <row r="29" spans="1:15" s="31" customFormat="1" ht="15" x14ac:dyDescent="0.25">
      <c r="A29" s="26" t="s">
        <v>79</v>
      </c>
      <c r="B29" s="27" t="s">
        <v>13</v>
      </c>
      <c r="C29" s="28">
        <v>3200</v>
      </c>
      <c r="D29" s="29" t="s">
        <v>81</v>
      </c>
      <c r="E29" s="29" t="s">
        <v>65</v>
      </c>
      <c r="F29" s="29" t="s">
        <v>82</v>
      </c>
      <c r="G29" s="29"/>
      <c r="H29" s="29"/>
      <c r="I29" s="27" t="s">
        <v>80</v>
      </c>
      <c r="J29" s="29"/>
      <c r="K29" s="30"/>
      <c r="L29" s="30" t="s">
        <v>83</v>
      </c>
      <c r="M29" s="30" t="s">
        <v>304</v>
      </c>
      <c r="N29" s="232" t="s">
        <v>288</v>
      </c>
      <c r="O29" s="31" t="s">
        <v>703</v>
      </c>
    </row>
    <row r="30" spans="1:15" s="41" customFormat="1" ht="15" x14ac:dyDescent="0.25">
      <c r="A30" s="36" t="s">
        <v>84</v>
      </c>
      <c r="B30" s="37" t="s">
        <v>13</v>
      </c>
      <c r="C30" s="38">
        <v>3200</v>
      </c>
      <c r="D30" s="39" t="s">
        <v>85</v>
      </c>
      <c r="E30" s="39" t="s">
        <v>55</v>
      </c>
      <c r="F30" s="39" t="s">
        <v>86</v>
      </c>
      <c r="G30" s="39"/>
      <c r="H30" s="39"/>
      <c r="I30" s="37" t="s">
        <v>80</v>
      </c>
      <c r="J30" s="39"/>
      <c r="K30" s="40"/>
      <c r="L30" s="40" t="s">
        <v>83</v>
      </c>
      <c r="M30" s="40" t="s">
        <v>292</v>
      </c>
      <c r="N30" s="233" t="s">
        <v>702</v>
      </c>
      <c r="O30" s="41" t="s">
        <v>704</v>
      </c>
    </row>
    <row r="31" spans="1:15" s="41" customFormat="1" ht="15" x14ac:dyDescent="0.25">
      <c r="A31" s="36" t="s">
        <v>87</v>
      </c>
      <c r="B31" s="37" t="s">
        <v>13</v>
      </c>
      <c r="C31" s="38">
        <v>3200</v>
      </c>
      <c r="D31" s="39" t="s">
        <v>88</v>
      </c>
      <c r="E31" s="39" t="s">
        <v>89</v>
      </c>
      <c r="F31" s="39" t="s">
        <v>90</v>
      </c>
      <c r="G31" s="39"/>
      <c r="H31" s="39"/>
      <c r="I31" s="37" t="s">
        <v>80</v>
      </c>
      <c r="J31" s="39"/>
      <c r="K31" s="40"/>
      <c r="L31" s="40" t="s">
        <v>83</v>
      </c>
      <c r="M31" s="40" t="s">
        <v>292</v>
      </c>
      <c r="N31" s="40"/>
    </row>
    <row r="32" spans="1:15" s="41" customFormat="1" ht="15" x14ac:dyDescent="0.25">
      <c r="A32" s="36" t="s">
        <v>98</v>
      </c>
      <c r="B32" s="37" t="s">
        <v>48</v>
      </c>
      <c r="C32" s="38">
        <v>3200</v>
      </c>
      <c r="D32" s="39" t="s">
        <v>14</v>
      </c>
      <c r="E32" s="39" t="s">
        <v>15</v>
      </c>
      <c r="F32" s="39" t="s">
        <v>99</v>
      </c>
      <c r="G32" s="39"/>
      <c r="H32" s="39"/>
      <c r="I32" s="37" t="s">
        <v>96</v>
      </c>
      <c r="J32" s="39"/>
      <c r="K32" s="40"/>
      <c r="L32" s="40" t="s">
        <v>83</v>
      </c>
      <c r="M32" s="40" t="s">
        <v>292</v>
      </c>
      <c r="N32" s="40"/>
    </row>
    <row r="33" spans="1:14" s="31" customFormat="1" ht="15" x14ac:dyDescent="0.25">
      <c r="A33" s="26" t="s">
        <v>100</v>
      </c>
      <c r="B33" s="27" t="s">
        <v>68</v>
      </c>
      <c r="C33" s="28">
        <v>3200</v>
      </c>
      <c r="D33" s="29" t="s">
        <v>101</v>
      </c>
      <c r="E33" s="29" t="s">
        <v>62</v>
      </c>
      <c r="F33" s="29" t="s">
        <v>102</v>
      </c>
      <c r="G33" s="29"/>
      <c r="H33" s="29"/>
      <c r="I33" s="27" t="s">
        <v>80</v>
      </c>
      <c r="J33" s="29"/>
      <c r="K33" s="30"/>
      <c r="L33" s="30" t="s">
        <v>39</v>
      </c>
      <c r="M33" s="30" t="s">
        <v>292</v>
      </c>
      <c r="N33" s="29" t="s">
        <v>298</v>
      </c>
    </row>
    <row r="34" spans="1:14" s="31" customFormat="1" ht="15" x14ac:dyDescent="0.25">
      <c r="A34" s="26" t="s">
        <v>103</v>
      </c>
      <c r="B34" s="27" t="s">
        <v>105</v>
      </c>
      <c r="C34" s="28">
        <v>2560</v>
      </c>
      <c r="D34" s="29" t="s">
        <v>14</v>
      </c>
      <c r="E34" s="29" t="s">
        <v>15</v>
      </c>
      <c r="F34" s="29" t="s">
        <v>106</v>
      </c>
      <c r="G34" s="29"/>
      <c r="H34" s="29"/>
      <c r="I34" s="27" t="s">
        <v>104</v>
      </c>
      <c r="J34" s="29"/>
      <c r="K34" s="30"/>
      <c r="L34" s="30" t="s">
        <v>39</v>
      </c>
      <c r="M34" s="30" t="s">
        <v>292</v>
      </c>
      <c r="N34" s="29" t="s">
        <v>297</v>
      </c>
    </row>
    <row r="36" spans="1:14" s="32" customFormat="1" ht="15" x14ac:dyDescent="0.25">
      <c r="C36" s="33"/>
      <c r="J36"/>
    </row>
    <row r="37" spans="1:14" s="32" customFormat="1" ht="15" x14ac:dyDescent="0.25">
      <c r="A37" s="32" t="s">
        <v>299</v>
      </c>
      <c r="C37" s="33"/>
      <c r="J37"/>
    </row>
    <row r="38" spans="1:14" s="32" customFormat="1" ht="14.25" x14ac:dyDescent="0.2">
      <c r="A38" s="32" t="s">
        <v>300</v>
      </c>
      <c r="B38" s="34">
        <v>43880</v>
      </c>
      <c r="C38" s="35">
        <v>2560</v>
      </c>
      <c r="D38" s="32" t="s">
        <v>301</v>
      </c>
      <c r="F38" s="32" t="s">
        <v>303</v>
      </c>
      <c r="J38"/>
    </row>
    <row r="39" spans="1:14" s="32" customFormat="1" ht="14.25" x14ac:dyDescent="0.2">
      <c r="A39" s="32" t="s">
        <v>302</v>
      </c>
      <c r="B39" s="34">
        <v>43868</v>
      </c>
      <c r="C39" s="43">
        <v>2560</v>
      </c>
      <c r="D39" s="32" t="s">
        <v>301</v>
      </c>
      <c r="F39" s="32" t="s">
        <v>303</v>
      </c>
    </row>
    <row r="40" spans="1:14" s="32" customFormat="1" ht="15" x14ac:dyDescent="0.25">
      <c r="C40" s="33"/>
    </row>
    <row r="41" spans="1:14" s="32" customFormat="1" ht="15" x14ac:dyDescent="0.25">
      <c r="B41" s="3" t="s">
        <v>305</v>
      </c>
      <c r="C41" s="33">
        <f>SUM(C27:C40)</f>
        <v>28800</v>
      </c>
    </row>
    <row r="42" spans="1:14" s="32" customFormat="1" ht="15" x14ac:dyDescent="0.25">
      <c r="C42" s="33"/>
    </row>
    <row r="43" spans="1:14" s="32" customFormat="1" ht="15" x14ac:dyDescent="0.25">
      <c r="C43" s="33"/>
    </row>
    <row r="44" spans="1:14" s="32" customFormat="1" ht="15" x14ac:dyDescent="0.25">
      <c r="C44" s="33"/>
    </row>
    <row r="45" spans="1:14" s="32" customFormat="1" x14ac:dyDescent="0.2"/>
    <row r="46" spans="1:14" ht="15" x14ac:dyDescent="0.25">
      <c r="A46" s="223" t="s">
        <v>306</v>
      </c>
      <c r="B46" s="223"/>
      <c r="C46" s="9">
        <f>+C15+C23+C41</f>
        <v>80496.25</v>
      </c>
    </row>
    <row r="50" spans="3:3" x14ac:dyDescent="0.2">
      <c r="C50" s="51"/>
    </row>
    <row r="51" spans="3:3" x14ac:dyDescent="0.2">
      <c r="C51" s="65"/>
    </row>
  </sheetData>
  <mergeCells count="1">
    <mergeCell ref="A46:B46"/>
  </mergeCells>
  <pageMargins left="0.7" right="0.7" top="0.75" bottom="0.75" header="0.3" footer="0.3"/>
  <pageSetup scale="48" orientation="landscape" horizontalDpi="4294967295" verticalDpi="4294967295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G23" sqref="G23:G24"/>
    </sheetView>
  </sheetViews>
  <sheetFormatPr baseColWidth="10" defaultColWidth="11.42578125" defaultRowHeight="12.75" x14ac:dyDescent="0.2"/>
  <cols>
    <col min="1" max="1" width="44.28515625" style="8" customWidth="1"/>
    <col min="2" max="2" width="22.5703125" style="8" bestFit="1" customWidth="1"/>
    <col min="3" max="3" width="11.42578125" style="8"/>
    <col min="4" max="4" width="13" style="8" customWidth="1"/>
    <col min="5" max="5" width="5.42578125" style="8" customWidth="1"/>
    <col min="6" max="6" width="11.42578125" style="8"/>
    <col min="7" max="7" width="14.28515625" style="8" customWidth="1"/>
    <col min="8" max="16384" width="11.42578125" style="8"/>
  </cols>
  <sheetData>
    <row r="1" spans="1:8" ht="15" x14ac:dyDescent="0.25">
      <c r="A1" s="10" t="s">
        <v>272</v>
      </c>
      <c r="B1" s="11"/>
    </row>
    <row r="2" spans="1:8" x14ac:dyDescent="0.2">
      <c r="A2" s="44" t="s">
        <v>634</v>
      </c>
    </row>
    <row r="3" spans="1:8" ht="15" x14ac:dyDescent="0.25">
      <c r="A3" s="12"/>
      <c r="B3" s="13"/>
    </row>
    <row r="4" spans="1:8" ht="15" x14ac:dyDescent="0.25">
      <c r="A4" s="14" t="s">
        <v>273</v>
      </c>
      <c r="B4" s="13" t="s">
        <v>274</v>
      </c>
      <c r="D4" s="13" t="s">
        <v>275</v>
      </c>
    </row>
    <row r="5" spans="1:8" x14ac:dyDescent="0.2">
      <c r="A5" s="44" t="s">
        <v>22</v>
      </c>
      <c r="B5" s="11">
        <f>JUN!C12</f>
        <v>36511</v>
      </c>
      <c r="D5" s="11">
        <f>JUN!C12</f>
        <v>36511</v>
      </c>
    </row>
    <row r="6" spans="1:8" x14ac:dyDescent="0.2">
      <c r="A6" s="44" t="s">
        <v>665</v>
      </c>
      <c r="B6" s="11">
        <f>JUN!C24</f>
        <v>31335</v>
      </c>
      <c r="D6" s="11">
        <f>JUN!C24</f>
        <v>31335</v>
      </c>
    </row>
    <row r="7" spans="1:8" x14ac:dyDescent="0.2">
      <c r="A7" s="44" t="s">
        <v>292</v>
      </c>
      <c r="B7" s="20">
        <f>JUN!C54</f>
        <v>58029</v>
      </c>
      <c r="D7" s="163">
        <f>JUN!C54</f>
        <v>58029</v>
      </c>
    </row>
    <row r="8" spans="1:8" x14ac:dyDescent="0.2">
      <c r="A8" s="8" t="s">
        <v>276</v>
      </c>
      <c r="B8" s="15">
        <f>SUM(B5:B7)</f>
        <v>125875</v>
      </c>
      <c r="D8" s="15">
        <f>SUM(D5:D7)</f>
        <v>125875</v>
      </c>
    </row>
    <row r="9" spans="1:8" ht="13.5" x14ac:dyDescent="0.25">
      <c r="A9" s="16"/>
    </row>
    <row r="10" spans="1:8" ht="13.5" x14ac:dyDescent="0.25">
      <c r="A10" s="16"/>
    </row>
    <row r="11" spans="1:8" ht="15" x14ac:dyDescent="0.25">
      <c r="A11" s="14" t="s">
        <v>277</v>
      </c>
    </row>
    <row r="12" spans="1:8" ht="15.75" thickBot="1" x14ac:dyDescent="0.3">
      <c r="A12" s="44" t="s">
        <v>635</v>
      </c>
      <c r="B12" s="13"/>
    </row>
    <row r="13" spans="1:8" ht="15" x14ac:dyDescent="0.25">
      <c r="A13" s="44" t="s">
        <v>662</v>
      </c>
      <c r="B13" s="18">
        <v>58920</v>
      </c>
      <c r="D13" s="18">
        <f>'ITC '!E26</f>
        <v>58920</v>
      </c>
      <c r="F13" s="167" t="s">
        <v>666</v>
      </c>
      <c r="G13" s="221" t="s">
        <v>692</v>
      </c>
      <c r="H13" s="222" t="s">
        <v>693</v>
      </c>
    </row>
    <row r="14" spans="1:8" ht="15" x14ac:dyDescent="0.25">
      <c r="A14" s="19" t="s">
        <v>279</v>
      </c>
      <c r="B14" s="13">
        <f>+B13</f>
        <v>58920</v>
      </c>
      <c r="D14" s="13">
        <f>+D13</f>
        <v>58920</v>
      </c>
    </row>
    <row r="15" spans="1:8" ht="15" x14ac:dyDescent="0.25">
      <c r="A15" s="8" t="s">
        <v>280</v>
      </c>
      <c r="B15" s="13"/>
    </row>
    <row r="16" spans="1:8" x14ac:dyDescent="0.2">
      <c r="B16" s="11"/>
    </row>
    <row r="17" spans="1:4" x14ac:dyDescent="0.2">
      <c r="A17" s="8" t="s">
        <v>281</v>
      </c>
      <c r="B17" s="11">
        <f>B8-B14</f>
        <v>66955</v>
      </c>
      <c r="D17" s="11">
        <f>D8-D14</f>
        <v>66955</v>
      </c>
    </row>
    <row r="18" spans="1:4" x14ac:dyDescent="0.2">
      <c r="A18" s="8" t="s">
        <v>282</v>
      </c>
      <c r="B18" s="11">
        <f>+B17/1.08</f>
        <v>61995.370370370365</v>
      </c>
      <c r="D18" s="11">
        <f>+D17/1.08</f>
        <v>61995.370370370365</v>
      </c>
    </row>
    <row r="19" spans="1:4" x14ac:dyDescent="0.2">
      <c r="A19" s="8" t="s">
        <v>283</v>
      </c>
      <c r="B19" s="20">
        <f>+B18*0.16</f>
        <v>9919.2592592592591</v>
      </c>
      <c r="D19" s="20">
        <f>+D18*0.16</f>
        <v>9919.2592592592591</v>
      </c>
    </row>
    <row r="20" spans="1:4" ht="15" x14ac:dyDescent="0.25">
      <c r="A20" s="8" t="s">
        <v>284</v>
      </c>
      <c r="B20" s="21">
        <f>+B18+B19</f>
        <v>71914.62962962962</v>
      </c>
      <c r="D20" s="21">
        <f>+D18+D19</f>
        <v>71914.62962962962</v>
      </c>
    </row>
    <row r="24" spans="1:4" x14ac:dyDescent="0.2">
      <c r="A24" s="19"/>
    </row>
  </sheetData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35"/>
  <sheetViews>
    <sheetView topLeftCell="A13" workbookViewId="0">
      <selection activeCell="C36" sqref="C36"/>
    </sheetView>
  </sheetViews>
  <sheetFormatPr baseColWidth="10" defaultRowHeight="12.75" x14ac:dyDescent="0.2"/>
  <cols>
    <col min="1" max="1" width="27.7109375" customWidth="1"/>
    <col min="3" max="3" width="13.42578125" customWidth="1"/>
    <col min="10" max="10" width="28.28515625" customWidth="1"/>
    <col min="11" max="11" width="11.42578125" style="66"/>
    <col min="12" max="12" width="14.85546875" style="66" customWidth="1"/>
    <col min="13" max="13" width="11.42578125" style="66"/>
    <col min="14" max="14" width="25.140625" customWidth="1"/>
  </cols>
  <sheetData>
    <row r="1" spans="1:14" ht="29.25" customHeight="1" x14ac:dyDescent="0.2">
      <c r="A1" s="61" t="s">
        <v>345</v>
      </c>
      <c r="B1" s="68" t="s">
        <v>1</v>
      </c>
      <c r="C1" s="69" t="s">
        <v>2</v>
      </c>
      <c r="D1" s="70" t="s">
        <v>3</v>
      </c>
      <c r="E1" s="70" t="s">
        <v>4</v>
      </c>
      <c r="F1" s="70" t="s">
        <v>5</v>
      </c>
      <c r="G1" s="70" t="s">
        <v>6</v>
      </c>
      <c r="H1" s="70" t="s">
        <v>7</v>
      </c>
      <c r="I1" s="70" t="s">
        <v>8</v>
      </c>
      <c r="J1" s="70" t="s">
        <v>9</v>
      </c>
      <c r="K1" s="78" t="s">
        <v>10</v>
      </c>
      <c r="L1" s="78" t="s">
        <v>180</v>
      </c>
      <c r="M1" s="78" t="s">
        <v>11</v>
      </c>
      <c r="N1" s="62" t="s">
        <v>257</v>
      </c>
    </row>
    <row r="2" spans="1:14" s="31" customFormat="1" x14ac:dyDescent="0.2">
      <c r="A2" s="52" t="s">
        <v>562</v>
      </c>
      <c r="B2" s="47" t="s">
        <v>563</v>
      </c>
      <c r="C2" s="48">
        <v>3243</v>
      </c>
      <c r="D2" s="60" t="s">
        <v>14</v>
      </c>
      <c r="E2" s="60" t="s">
        <v>15</v>
      </c>
      <c r="F2" s="60" t="s">
        <v>564</v>
      </c>
      <c r="G2" s="60" t="s">
        <v>17</v>
      </c>
      <c r="H2" s="60" t="s">
        <v>18</v>
      </c>
      <c r="I2" s="60" t="s">
        <v>50</v>
      </c>
      <c r="J2" s="60" t="s">
        <v>486</v>
      </c>
      <c r="K2" s="50">
        <v>16990</v>
      </c>
      <c r="L2" s="50" t="s">
        <v>21</v>
      </c>
      <c r="M2" s="50" t="s">
        <v>292</v>
      </c>
      <c r="N2" s="49" t="s">
        <v>311</v>
      </c>
    </row>
    <row r="3" spans="1:14" s="31" customFormat="1" x14ac:dyDescent="0.2">
      <c r="A3" s="52" t="s">
        <v>565</v>
      </c>
      <c r="B3" s="47" t="s">
        <v>563</v>
      </c>
      <c r="C3" s="48">
        <v>3243</v>
      </c>
      <c r="D3" s="60" t="s">
        <v>14</v>
      </c>
      <c r="E3" s="60" t="s">
        <v>15</v>
      </c>
      <c r="F3" s="60" t="s">
        <v>566</v>
      </c>
      <c r="G3" s="60" t="s">
        <v>17</v>
      </c>
      <c r="H3" s="60" t="s">
        <v>18</v>
      </c>
      <c r="I3" s="60" t="s">
        <v>50</v>
      </c>
      <c r="J3" s="60" t="s">
        <v>366</v>
      </c>
      <c r="K3" s="50">
        <v>16991</v>
      </c>
      <c r="L3" s="50" t="s">
        <v>21</v>
      </c>
      <c r="M3" s="50" t="s">
        <v>292</v>
      </c>
      <c r="N3" s="49" t="s">
        <v>640</v>
      </c>
    </row>
    <row r="4" spans="1:14" s="31" customFormat="1" x14ac:dyDescent="0.2">
      <c r="A4" s="52" t="s">
        <v>567</v>
      </c>
      <c r="B4" s="47" t="s">
        <v>568</v>
      </c>
      <c r="C4" s="48">
        <v>3250</v>
      </c>
      <c r="D4" s="60" t="s">
        <v>14</v>
      </c>
      <c r="E4" s="60" t="s">
        <v>15</v>
      </c>
      <c r="F4" s="60" t="s">
        <v>569</v>
      </c>
      <c r="G4" s="60" t="s">
        <v>17</v>
      </c>
      <c r="H4" s="60" t="s">
        <v>18</v>
      </c>
      <c r="I4" s="60" t="s">
        <v>570</v>
      </c>
      <c r="J4" s="60" t="s">
        <v>571</v>
      </c>
      <c r="K4" s="50">
        <v>16999</v>
      </c>
      <c r="L4" s="50" t="s">
        <v>21</v>
      </c>
      <c r="M4" s="50" t="s">
        <v>292</v>
      </c>
      <c r="N4" s="49" t="s">
        <v>647</v>
      </c>
    </row>
    <row r="5" spans="1:14" s="31" customFormat="1" x14ac:dyDescent="0.2">
      <c r="A5" s="52" t="s">
        <v>572</v>
      </c>
      <c r="B5" s="47" t="s">
        <v>568</v>
      </c>
      <c r="C5" s="48">
        <v>6693</v>
      </c>
      <c r="D5" s="60" t="s">
        <v>93</v>
      </c>
      <c r="E5" s="60" t="s">
        <v>166</v>
      </c>
      <c r="F5" s="60" t="s">
        <v>573</v>
      </c>
      <c r="G5" s="60" t="s">
        <v>17</v>
      </c>
      <c r="H5" s="60" t="s">
        <v>18</v>
      </c>
      <c r="I5" s="60" t="s">
        <v>50</v>
      </c>
      <c r="J5" s="60" t="s">
        <v>38</v>
      </c>
      <c r="K5" s="50">
        <v>17008</v>
      </c>
      <c r="L5" s="50" t="s">
        <v>21</v>
      </c>
      <c r="M5" s="50" t="s">
        <v>292</v>
      </c>
      <c r="N5" s="49" t="s">
        <v>649</v>
      </c>
    </row>
    <row r="6" spans="1:14" s="31" customFormat="1" x14ac:dyDescent="0.2">
      <c r="A6" s="52" t="s">
        <v>574</v>
      </c>
      <c r="B6" s="47" t="s">
        <v>568</v>
      </c>
      <c r="C6" s="48">
        <v>3243</v>
      </c>
      <c r="D6" s="60" t="s">
        <v>14</v>
      </c>
      <c r="E6" s="60" t="s">
        <v>15</v>
      </c>
      <c r="F6" s="60" t="s">
        <v>575</v>
      </c>
      <c r="G6" s="60" t="s">
        <v>17</v>
      </c>
      <c r="H6" s="60" t="s">
        <v>18</v>
      </c>
      <c r="I6" s="60" t="s">
        <v>50</v>
      </c>
      <c r="J6" s="60" t="s">
        <v>471</v>
      </c>
      <c r="K6" s="50">
        <v>17000</v>
      </c>
      <c r="L6" s="50" t="s">
        <v>21</v>
      </c>
      <c r="M6" s="50" t="s">
        <v>292</v>
      </c>
      <c r="N6" s="49" t="s">
        <v>296</v>
      </c>
    </row>
    <row r="7" spans="1:14" s="31" customFormat="1" x14ac:dyDescent="0.2">
      <c r="A7" s="52" t="s">
        <v>576</v>
      </c>
      <c r="B7" s="47" t="s">
        <v>568</v>
      </c>
      <c r="C7" s="48">
        <v>3243</v>
      </c>
      <c r="D7" s="60" t="s">
        <v>14</v>
      </c>
      <c r="E7" s="60" t="s">
        <v>15</v>
      </c>
      <c r="F7" s="60" t="s">
        <v>577</v>
      </c>
      <c r="G7" s="60" t="s">
        <v>17</v>
      </c>
      <c r="H7" s="60" t="s">
        <v>18</v>
      </c>
      <c r="I7" s="60" t="s">
        <v>570</v>
      </c>
      <c r="J7" s="60" t="s">
        <v>375</v>
      </c>
      <c r="K7" s="50">
        <v>17001</v>
      </c>
      <c r="L7" s="50" t="s">
        <v>21</v>
      </c>
      <c r="M7" s="50" t="s">
        <v>292</v>
      </c>
      <c r="N7" s="49" t="s">
        <v>648</v>
      </c>
    </row>
    <row r="8" spans="1:14" s="31" customFormat="1" x14ac:dyDescent="0.2">
      <c r="A8" s="52" t="s">
        <v>578</v>
      </c>
      <c r="B8" s="47" t="s">
        <v>568</v>
      </c>
      <c r="C8" s="48">
        <v>3243</v>
      </c>
      <c r="D8" s="60" t="s">
        <v>14</v>
      </c>
      <c r="E8" s="60" t="s">
        <v>15</v>
      </c>
      <c r="F8" s="60" t="s">
        <v>579</v>
      </c>
      <c r="G8" s="60" t="s">
        <v>17</v>
      </c>
      <c r="H8" s="60" t="s">
        <v>18</v>
      </c>
      <c r="I8" s="60" t="s">
        <v>580</v>
      </c>
      <c r="J8" s="60" t="s">
        <v>226</v>
      </c>
      <c r="K8" s="50">
        <v>17010</v>
      </c>
      <c r="L8" s="50" t="s">
        <v>21</v>
      </c>
      <c r="M8" s="50" t="s">
        <v>650</v>
      </c>
      <c r="N8" s="49" t="s">
        <v>651</v>
      </c>
    </row>
    <row r="9" spans="1:14" s="31" customFormat="1" x14ac:dyDescent="0.2">
      <c r="A9" s="52" t="s">
        <v>581</v>
      </c>
      <c r="B9" s="47" t="s">
        <v>568</v>
      </c>
      <c r="C9" s="48">
        <v>3243</v>
      </c>
      <c r="D9" s="60" t="s">
        <v>251</v>
      </c>
      <c r="E9" s="60" t="s">
        <v>55</v>
      </c>
      <c r="F9" s="60" t="s">
        <v>582</v>
      </c>
      <c r="G9" s="60" t="s">
        <v>17</v>
      </c>
      <c r="H9" s="60" t="s">
        <v>18</v>
      </c>
      <c r="I9" s="60" t="s">
        <v>37</v>
      </c>
      <c r="J9" s="60" t="s">
        <v>38</v>
      </c>
      <c r="K9" s="50">
        <v>17084</v>
      </c>
      <c r="L9" s="50" t="s">
        <v>21</v>
      </c>
      <c r="M9" s="50" t="s">
        <v>292</v>
      </c>
      <c r="N9" s="49" t="s">
        <v>654</v>
      </c>
    </row>
    <row r="10" spans="1:14" s="31" customFormat="1" ht="17.25" customHeight="1" x14ac:dyDescent="0.2">
      <c r="A10" s="52" t="s">
        <v>583</v>
      </c>
      <c r="B10" s="47" t="s">
        <v>584</v>
      </c>
      <c r="C10" s="48">
        <v>3450</v>
      </c>
      <c r="D10" s="60" t="s">
        <v>370</v>
      </c>
      <c r="E10" s="60" t="s">
        <v>133</v>
      </c>
      <c r="F10" s="60" t="s">
        <v>585</v>
      </c>
      <c r="G10" s="60" t="s">
        <v>17</v>
      </c>
      <c r="H10" s="60" t="s">
        <v>18</v>
      </c>
      <c r="I10" s="60" t="s">
        <v>37</v>
      </c>
      <c r="J10" s="60" t="s">
        <v>38</v>
      </c>
      <c r="K10" s="50">
        <v>17066</v>
      </c>
      <c r="L10" s="50" t="s">
        <v>21</v>
      </c>
      <c r="M10" s="50" t="s">
        <v>292</v>
      </c>
      <c r="N10" s="49" t="s">
        <v>643</v>
      </c>
    </row>
    <row r="11" spans="1:14" s="31" customFormat="1" ht="12.75" customHeight="1" x14ac:dyDescent="0.2">
      <c r="A11" s="52" t="s">
        <v>586</v>
      </c>
      <c r="B11" s="47" t="s">
        <v>584</v>
      </c>
      <c r="C11" s="48">
        <v>3450</v>
      </c>
      <c r="D11" s="60" t="s">
        <v>14</v>
      </c>
      <c r="E11" s="60" t="s">
        <v>15</v>
      </c>
      <c r="F11" s="60" t="s">
        <v>587</v>
      </c>
      <c r="G11" s="60" t="s">
        <v>17</v>
      </c>
      <c r="H11" s="60" t="s">
        <v>18</v>
      </c>
      <c r="I11" s="60" t="s">
        <v>50</v>
      </c>
      <c r="J11" s="60" t="s">
        <v>588</v>
      </c>
      <c r="K11" s="50">
        <v>16985</v>
      </c>
      <c r="L11" s="50" t="s">
        <v>21</v>
      </c>
      <c r="M11" s="50" t="s">
        <v>22</v>
      </c>
      <c r="N11" s="49" t="s">
        <v>267</v>
      </c>
    </row>
    <row r="12" spans="1:14" s="31" customFormat="1" x14ac:dyDescent="0.2">
      <c r="A12" s="52" t="s">
        <v>589</v>
      </c>
      <c r="B12" s="47" t="s">
        <v>590</v>
      </c>
      <c r="C12" s="48">
        <v>3243</v>
      </c>
      <c r="D12" s="60" t="s">
        <v>14</v>
      </c>
      <c r="E12" s="60" t="s">
        <v>15</v>
      </c>
      <c r="F12" s="60" t="s">
        <v>591</v>
      </c>
      <c r="G12" s="60" t="s">
        <v>17</v>
      </c>
      <c r="H12" s="60" t="s">
        <v>18</v>
      </c>
      <c r="I12" s="60" t="s">
        <v>592</v>
      </c>
      <c r="J12" s="60" t="s">
        <v>354</v>
      </c>
      <c r="K12" s="50" t="s">
        <v>264</v>
      </c>
      <c r="L12" s="50" t="s">
        <v>21</v>
      </c>
      <c r="M12" s="50" t="s">
        <v>292</v>
      </c>
      <c r="N12" s="49" t="s">
        <v>657</v>
      </c>
    </row>
    <row r="13" spans="1:14" s="31" customFormat="1" x14ac:dyDescent="0.2">
      <c r="A13" s="52" t="s">
        <v>593</v>
      </c>
      <c r="B13" s="47" t="s">
        <v>594</v>
      </c>
      <c r="C13" s="48">
        <v>3450</v>
      </c>
      <c r="D13" s="60" t="s">
        <v>14</v>
      </c>
      <c r="E13" s="60" t="s">
        <v>15</v>
      </c>
      <c r="F13" s="60" t="s">
        <v>595</v>
      </c>
      <c r="G13" s="60" t="s">
        <v>17</v>
      </c>
      <c r="H13" s="60" t="s">
        <v>18</v>
      </c>
      <c r="I13" s="60" t="s">
        <v>596</v>
      </c>
      <c r="J13" s="60" t="s">
        <v>519</v>
      </c>
      <c r="K13" s="50">
        <v>17031</v>
      </c>
      <c r="L13" s="50" t="s">
        <v>21</v>
      </c>
      <c r="M13" s="50" t="s">
        <v>292</v>
      </c>
      <c r="N13" s="49" t="s">
        <v>652</v>
      </c>
    </row>
    <row r="14" spans="1:14" s="31" customFormat="1" x14ac:dyDescent="0.2">
      <c r="A14" s="52" t="s">
        <v>597</v>
      </c>
      <c r="B14" s="47" t="s">
        <v>598</v>
      </c>
      <c r="C14" s="48">
        <v>3450</v>
      </c>
      <c r="D14" s="60" t="s">
        <v>521</v>
      </c>
      <c r="E14" s="60" t="s">
        <v>542</v>
      </c>
      <c r="F14" s="60" t="s">
        <v>599</v>
      </c>
      <c r="G14" s="60" t="s">
        <v>17</v>
      </c>
      <c r="H14" s="60" t="s">
        <v>18</v>
      </c>
      <c r="I14" s="60" t="s">
        <v>37</v>
      </c>
      <c r="J14" s="60" t="s">
        <v>38</v>
      </c>
      <c r="K14" s="50">
        <v>17083</v>
      </c>
      <c r="L14" s="50" t="s">
        <v>21</v>
      </c>
      <c r="M14" s="50" t="s">
        <v>292</v>
      </c>
      <c r="N14" s="49" t="s">
        <v>621</v>
      </c>
    </row>
    <row r="15" spans="1:14" s="31" customFormat="1" x14ac:dyDescent="0.2">
      <c r="A15" s="52" t="s">
        <v>600</v>
      </c>
      <c r="B15" s="47" t="s">
        <v>601</v>
      </c>
      <c r="C15" s="48">
        <v>3450</v>
      </c>
      <c r="D15" s="60" t="s">
        <v>93</v>
      </c>
      <c r="E15" s="60" t="s">
        <v>166</v>
      </c>
      <c r="F15" s="60" t="s">
        <v>602</v>
      </c>
      <c r="G15" s="60" t="s">
        <v>17</v>
      </c>
      <c r="H15" s="60" t="s">
        <v>18</v>
      </c>
      <c r="I15" s="60" t="s">
        <v>603</v>
      </c>
      <c r="J15" s="60" t="s">
        <v>38</v>
      </c>
      <c r="K15" s="50">
        <v>17109</v>
      </c>
      <c r="L15" s="50" t="s">
        <v>21</v>
      </c>
      <c r="M15" s="50" t="s">
        <v>292</v>
      </c>
      <c r="N15" s="49" t="s">
        <v>655</v>
      </c>
    </row>
    <row r="16" spans="1:14" s="31" customFormat="1" ht="12.75" customHeight="1" x14ac:dyDescent="0.2">
      <c r="A16" s="52" t="s">
        <v>604</v>
      </c>
      <c r="B16" s="47" t="s">
        <v>601</v>
      </c>
      <c r="C16" s="48">
        <v>3200</v>
      </c>
      <c r="D16" s="60" t="s">
        <v>14</v>
      </c>
      <c r="E16" s="60" t="s">
        <v>15</v>
      </c>
      <c r="F16" s="60" t="s">
        <v>605</v>
      </c>
      <c r="G16" s="60" t="s">
        <v>17</v>
      </c>
      <c r="H16" s="60" t="s">
        <v>18</v>
      </c>
      <c r="I16" s="60" t="s">
        <v>50</v>
      </c>
      <c r="J16" s="60" t="s">
        <v>606</v>
      </c>
      <c r="K16" s="50">
        <v>17065</v>
      </c>
      <c r="L16" s="50" t="s">
        <v>39</v>
      </c>
      <c r="M16" s="50" t="s">
        <v>607</v>
      </c>
      <c r="N16" s="49" t="s">
        <v>653</v>
      </c>
    </row>
    <row r="17" spans="1:14" s="31" customFormat="1" x14ac:dyDescent="0.2">
      <c r="A17" s="52" t="s">
        <v>608</v>
      </c>
      <c r="B17" s="47" t="s">
        <v>609</v>
      </c>
      <c r="C17" s="48">
        <v>890</v>
      </c>
      <c r="D17" s="60" t="s">
        <v>14</v>
      </c>
      <c r="E17" s="60" t="s">
        <v>15</v>
      </c>
      <c r="F17" s="60" t="s">
        <v>610</v>
      </c>
      <c r="G17" s="60" t="s">
        <v>17</v>
      </c>
      <c r="H17" s="60" t="s">
        <v>18</v>
      </c>
      <c r="I17" s="60" t="s">
        <v>611</v>
      </c>
      <c r="J17" s="60" t="s">
        <v>38</v>
      </c>
      <c r="K17" s="50">
        <v>17162</v>
      </c>
      <c r="L17" s="50" t="s">
        <v>612</v>
      </c>
      <c r="M17" s="50" t="s">
        <v>292</v>
      </c>
      <c r="N17" s="49" t="s">
        <v>656</v>
      </c>
    </row>
    <row r="18" spans="1:14" x14ac:dyDescent="0.2">
      <c r="A18" s="63"/>
      <c r="B18" s="64"/>
      <c r="C18" s="2"/>
      <c r="D18" s="65"/>
      <c r="E18" s="65"/>
      <c r="F18" s="65"/>
      <c r="G18" s="65"/>
      <c r="H18" s="65"/>
      <c r="I18" s="65"/>
      <c r="J18" s="65"/>
      <c r="K18"/>
      <c r="L18"/>
      <c r="M18"/>
    </row>
    <row r="19" spans="1:14" x14ac:dyDescent="0.2">
      <c r="B19" s="77" t="s">
        <v>305</v>
      </c>
      <c r="C19" s="67">
        <f>SUBTOTAL(9,C2:C18)</f>
        <v>53984</v>
      </c>
      <c r="E19" s="66"/>
      <c r="F19" s="66"/>
      <c r="G19" s="66"/>
      <c r="K19"/>
      <c r="L19"/>
      <c r="M19"/>
    </row>
    <row r="20" spans="1:14" x14ac:dyDescent="0.2">
      <c r="E20" s="66"/>
      <c r="F20" s="66"/>
      <c r="G20" s="66"/>
      <c r="K20"/>
      <c r="L20"/>
      <c r="M20"/>
    </row>
    <row r="21" spans="1:14" x14ac:dyDescent="0.2">
      <c r="F21" s="66"/>
      <c r="G21" s="66"/>
      <c r="H21" s="66"/>
      <c r="K21"/>
      <c r="L21"/>
      <c r="M21"/>
    </row>
    <row r="22" spans="1:14" x14ac:dyDescent="0.2">
      <c r="C22" s="51"/>
    </row>
    <row r="24" spans="1:14" s="32" customFormat="1" ht="15" x14ac:dyDescent="0.25">
      <c r="A24" s="32" t="s">
        <v>299</v>
      </c>
      <c r="C24" s="33"/>
      <c r="G24" s="32" t="s">
        <v>340</v>
      </c>
    </row>
    <row r="25" spans="1:14" s="32" customFormat="1" ht="14.25" x14ac:dyDescent="0.2">
      <c r="A25" s="32" t="s">
        <v>302</v>
      </c>
      <c r="B25" s="34">
        <v>44018</v>
      </c>
      <c r="C25" s="35">
        <v>3243</v>
      </c>
      <c r="D25" s="32" t="s">
        <v>350</v>
      </c>
      <c r="F25" s="32" t="s">
        <v>303</v>
      </c>
      <c r="G25" s="32">
        <v>17038</v>
      </c>
    </row>
    <row r="26" spans="1:14" s="32" customFormat="1" ht="14.25" x14ac:dyDescent="0.2">
      <c r="A26" s="32" t="s">
        <v>632</v>
      </c>
      <c r="B26" s="34">
        <v>44022</v>
      </c>
      <c r="C26" s="35">
        <v>3450</v>
      </c>
      <c r="D26" s="32" t="s">
        <v>350</v>
      </c>
      <c r="F26" s="32" t="s">
        <v>303</v>
      </c>
      <c r="G26" s="32">
        <v>17059</v>
      </c>
    </row>
    <row r="27" spans="1:14" s="32" customFormat="1" ht="14.25" x14ac:dyDescent="0.2">
      <c r="A27" s="32" t="s">
        <v>628</v>
      </c>
      <c r="B27" s="34">
        <v>44043</v>
      </c>
      <c r="C27" s="35">
        <v>2756.55</v>
      </c>
      <c r="D27" s="32" t="s">
        <v>350</v>
      </c>
      <c r="F27" s="32" t="s">
        <v>658</v>
      </c>
      <c r="G27" s="32">
        <v>17240</v>
      </c>
    </row>
    <row r="28" spans="1:14" s="32" customFormat="1" ht="15" thickBot="1" x14ac:dyDescent="0.25">
      <c r="A28" s="32" t="s">
        <v>628</v>
      </c>
      <c r="B28" s="34">
        <v>44043</v>
      </c>
      <c r="C28" s="80">
        <v>486.45</v>
      </c>
      <c r="D28" s="32" t="s">
        <v>350</v>
      </c>
      <c r="F28" s="32" t="s">
        <v>658</v>
      </c>
      <c r="G28" s="79" t="s">
        <v>264</v>
      </c>
    </row>
    <row r="29" spans="1:14" s="32" customFormat="1" ht="15.75" thickTop="1" x14ac:dyDescent="0.25">
      <c r="C29" s="33"/>
    </row>
    <row r="30" spans="1:14" s="32" customFormat="1" ht="15" x14ac:dyDescent="0.25">
      <c r="B30" s="42"/>
      <c r="C30" s="33">
        <f>SUM(C25:C29)</f>
        <v>9936</v>
      </c>
    </row>
    <row r="31" spans="1:14" x14ac:dyDescent="0.2">
      <c r="K31"/>
      <c r="L31"/>
      <c r="M31"/>
    </row>
    <row r="32" spans="1:14" x14ac:dyDescent="0.2">
      <c r="K32"/>
      <c r="L32"/>
      <c r="M32"/>
    </row>
    <row r="33" spans="1:13" x14ac:dyDescent="0.2">
      <c r="C33" s="51"/>
      <c r="K33"/>
      <c r="L33"/>
      <c r="M33"/>
    </row>
    <row r="34" spans="1:13" x14ac:dyDescent="0.2">
      <c r="K34"/>
      <c r="L34"/>
      <c r="M34"/>
    </row>
    <row r="35" spans="1:13" ht="15" x14ac:dyDescent="0.25">
      <c r="A35" s="223" t="s">
        <v>306</v>
      </c>
      <c r="B35" s="223"/>
      <c r="C35" s="9">
        <f>+C19+C30</f>
        <v>63920</v>
      </c>
      <c r="K35"/>
      <c r="L35"/>
      <c r="M35"/>
    </row>
  </sheetData>
  <autoFilter ref="A1:M17">
    <filterColumn colId="12">
      <filters>
        <filter val="MAC 15"/>
      </filters>
    </filterColumn>
  </autoFilter>
  <mergeCells count="1">
    <mergeCell ref="A35:B35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workbookViewId="0">
      <selection activeCell="F23" sqref="F23"/>
    </sheetView>
  </sheetViews>
  <sheetFormatPr baseColWidth="10" defaultColWidth="11.42578125" defaultRowHeight="12.75" x14ac:dyDescent="0.2"/>
  <cols>
    <col min="1" max="1" width="44.28515625" style="8" customWidth="1"/>
    <col min="2" max="2" width="22.5703125" style="8" bestFit="1" customWidth="1"/>
    <col min="3" max="3" width="11.42578125" style="8"/>
    <col min="4" max="4" width="13" style="8" customWidth="1"/>
    <col min="5" max="5" width="4.140625" style="8" customWidth="1"/>
    <col min="6" max="16384" width="11.42578125" style="8"/>
  </cols>
  <sheetData>
    <row r="1" spans="1:9" ht="15" x14ac:dyDescent="0.25">
      <c r="A1" s="10" t="s">
        <v>272</v>
      </c>
      <c r="B1" s="11"/>
    </row>
    <row r="2" spans="1:9" x14ac:dyDescent="0.2">
      <c r="A2" s="44" t="s">
        <v>636</v>
      </c>
    </row>
    <row r="3" spans="1:9" ht="15" x14ac:dyDescent="0.25">
      <c r="A3" s="12"/>
      <c r="B3" s="13"/>
    </row>
    <row r="4" spans="1:9" ht="15" x14ac:dyDescent="0.25">
      <c r="A4" s="14" t="s">
        <v>273</v>
      </c>
      <c r="B4" s="13" t="s">
        <v>274</v>
      </c>
      <c r="D4" s="13" t="s">
        <v>275</v>
      </c>
    </row>
    <row r="5" spans="1:9" x14ac:dyDescent="0.2">
      <c r="A5" s="44" t="s">
        <v>292</v>
      </c>
      <c r="B5" s="11">
        <f>JUL!C35</f>
        <v>63920</v>
      </c>
      <c r="D5" s="11">
        <f>JUL!C35</f>
        <v>63920</v>
      </c>
    </row>
    <row r="6" spans="1:9" x14ac:dyDescent="0.2">
      <c r="B6" s="11"/>
    </row>
    <row r="7" spans="1:9" x14ac:dyDescent="0.2">
      <c r="A7" s="8" t="s">
        <v>276</v>
      </c>
      <c r="B7" s="15">
        <f>+B5</f>
        <v>63920</v>
      </c>
      <c r="D7" s="15">
        <f>D5</f>
        <v>63920</v>
      </c>
    </row>
    <row r="8" spans="1:9" ht="13.5" x14ac:dyDescent="0.25">
      <c r="A8" s="16"/>
    </row>
    <row r="9" spans="1:9" ht="13.5" x14ac:dyDescent="0.25">
      <c r="A9" s="16"/>
    </row>
    <row r="10" spans="1:9" ht="15" x14ac:dyDescent="0.25">
      <c r="A10" s="14" t="s">
        <v>277</v>
      </c>
    </row>
    <row r="11" spans="1:9" ht="15.75" thickBot="1" x14ac:dyDescent="0.3">
      <c r="A11" s="44" t="s">
        <v>637</v>
      </c>
      <c r="B11" s="13"/>
    </row>
    <row r="12" spans="1:9" ht="15" x14ac:dyDescent="0.25">
      <c r="A12" s="44" t="s">
        <v>662</v>
      </c>
      <c r="B12" s="18">
        <v>63650</v>
      </c>
      <c r="D12" s="18">
        <f>'ITC '!E27</f>
        <v>63650</v>
      </c>
      <c r="F12" s="167" t="s">
        <v>666</v>
      </c>
      <c r="G12" s="221" t="s">
        <v>701</v>
      </c>
      <c r="H12" s="222" t="s">
        <v>695</v>
      </c>
      <c r="I12" s="19"/>
    </row>
    <row r="13" spans="1:9" ht="15" x14ac:dyDescent="0.25">
      <c r="A13" s="19" t="s">
        <v>279</v>
      </c>
      <c r="B13" s="13">
        <f>+B12</f>
        <v>63650</v>
      </c>
      <c r="D13" s="13">
        <f>+D12</f>
        <v>63650</v>
      </c>
    </row>
    <row r="14" spans="1:9" ht="15" x14ac:dyDescent="0.25">
      <c r="A14" s="8" t="s">
        <v>280</v>
      </c>
      <c r="B14" s="13"/>
    </row>
    <row r="15" spans="1:9" x14ac:dyDescent="0.2">
      <c r="B15" s="11"/>
    </row>
    <row r="16" spans="1:9" x14ac:dyDescent="0.2">
      <c r="A16" s="8" t="s">
        <v>281</v>
      </c>
      <c r="B16" s="11">
        <f>B7-B13</f>
        <v>270</v>
      </c>
      <c r="D16" s="11">
        <f>D7-D13</f>
        <v>270</v>
      </c>
    </row>
    <row r="17" spans="1:9" ht="14.25" x14ac:dyDescent="0.2">
      <c r="A17" s="8" t="s">
        <v>282</v>
      </c>
      <c r="B17" s="11">
        <f>+B16/1.08</f>
        <v>249.99999999999997</v>
      </c>
      <c r="D17" s="11">
        <f>+D16/1.08</f>
        <v>249.99999999999997</v>
      </c>
      <c r="I17" s="220"/>
    </row>
    <row r="18" spans="1:9" x14ac:dyDescent="0.2">
      <c r="A18" s="8" t="s">
        <v>283</v>
      </c>
      <c r="B18" s="20">
        <f>+B17*0.16</f>
        <v>39.999999999999993</v>
      </c>
      <c r="D18" s="20">
        <f>+D17*0.16</f>
        <v>39.999999999999993</v>
      </c>
    </row>
    <row r="19" spans="1:9" ht="15" x14ac:dyDescent="0.25">
      <c r="A19" s="8" t="s">
        <v>284</v>
      </c>
      <c r="B19" s="21">
        <f>+B17+B18</f>
        <v>289.99999999999994</v>
      </c>
      <c r="D19" s="21">
        <f>+D17+D18</f>
        <v>289.99999999999994</v>
      </c>
    </row>
    <row r="23" spans="1:9" x14ac:dyDescent="0.2">
      <c r="A23" s="19"/>
    </row>
  </sheetData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7" workbookViewId="0">
      <selection activeCell="H14" sqref="H14"/>
    </sheetView>
  </sheetViews>
  <sheetFormatPr baseColWidth="10" defaultColWidth="11.42578125" defaultRowHeight="15" x14ac:dyDescent="0.25"/>
  <cols>
    <col min="1" max="1" width="33.5703125" style="83" customWidth="1"/>
    <col min="2" max="2" width="14.42578125" style="83" customWidth="1"/>
    <col min="3" max="3" width="5.140625" style="83" customWidth="1"/>
    <col min="4" max="4" width="2.42578125" style="83" customWidth="1"/>
    <col min="5" max="5" width="21.140625" style="83" customWidth="1"/>
    <col min="6" max="16384" width="11.42578125" style="83"/>
  </cols>
  <sheetData>
    <row r="1" spans="1:5" x14ac:dyDescent="0.25">
      <c r="A1" s="81" t="s">
        <v>272</v>
      </c>
      <c r="B1" s="82"/>
    </row>
    <row r="2" spans="1:5" x14ac:dyDescent="0.25">
      <c r="A2" s="84" t="s">
        <v>663</v>
      </c>
      <c r="B2" s="84"/>
    </row>
    <row r="3" spans="1:5" x14ac:dyDescent="0.25">
      <c r="A3" s="85"/>
      <c r="B3" s="82"/>
    </row>
    <row r="4" spans="1:5" x14ac:dyDescent="0.25">
      <c r="A4" s="86" t="s">
        <v>273</v>
      </c>
      <c r="B4" s="82"/>
      <c r="E4" s="81" t="s">
        <v>659</v>
      </c>
    </row>
    <row r="5" spans="1:5" x14ac:dyDescent="0.25">
      <c r="A5" s="83" t="s">
        <v>307</v>
      </c>
      <c r="B5" s="82">
        <f>'FEB RESUMEN '!B8</f>
        <v>80496.25</v>
      </c>
      <c r="E5" s="82">
        <f>'FEB RESUMEN '!D8</f>
        <v>80496.25</v>
      </c>
    </row>
    <row r="6" spans="1:5" x14ac:dyDescent="0.25">
      <c r="A6" s="83" t="s">
        <v>327</v>
      </c>
      <c r="B6" s="82">
        <f>'MARZ RESUMEN '!B8</f>
        <v>69612.25</v>
      </c>
      <c r="E6" s="82">
        <f>'MARZ RESUMEN '!D8</f>
        <v>69612.25</v>
      </c>
    </row>
    <row r="7" spans="1:5" x14ac:dyDescent="0.25">
      <c r="A7" s="83" t="s">
        <v>330</v>
      </c>
      <c r="B7" s="87">
        <f>'ABRIL RESUMEN  '!B8</f>
        <v>84957</v>
      </c>
      <c r="E7" s="82">
        <f>'ABRIL RESUMEN  '!D8</f>
        <v>84957</v>
      </c>
    </row>
    <row r="8" spans="1:5" x14ac:dyDescent="0.25">
      <c r="A8" s="83" t="s">
        <v>633</v>
      </c>
      <c r="B8" s="87">
        <f>'MAYO RESUMEN  '!B8</f>
        <v>135246.5</v>
      </c>
      <c r="E8" s="82">
        <f>'MAYO RESUMEN  '!D8</f>
        <v>135246.5</v>
      </c>
    </row>
    <row r="9" spans="1:5" x14ac:dyDescent="0.25">
      <c r="A9" s="83" t="s">
        <v>635</v>
      </c>
      <c r="B9" s="87">
        <f>'JUNIO RESUMEN '!B8</f>
        <v>125875</v>
      </c>
      <c r="C9" s="92"/>
      <c r="D9" s="92"/>
      <c r="E9" s="87">
        <f>'JUNIO RESUMEN '!D8</f>
        <v>125875</v>
      </c>
    </row>
    <row r="10" spans="1:5" x14ac:dyDescent="0.25">
      <c r="A10" s="83" t="s">
        <v>660</v>
      </c>
      <c r="B10" s="88">
        <f>'JULIO RESUMEN '!B7</f>
        <v>63920</v>
      </c>
      <c r="C10" s="93"/>
      <c r="D10" s="93"/>
      <c r="E10" s="88">
        <f>'JULIO RESUMEN '!D7</f>
        <v>63920</v>
      </c>
    </row>
    <row r="11" spans="1:5" x14ac:dyDescent="0.25">
      <c r="A11" s="83" t="s">
        <v>276</v>
      </c>
      <c r="B11" s="89">
        <f>SUM(B5:B10)</f>
        <v>560107</v>
      </c>
      <c r="E11" s="90">
        <f>SUM(E5:E10)</f>
        <v>560107</v>
      </c>
    </row>
    <row r="12" spans="1:5" x14ac:dyDescent="0.25">
      <c r="A12" s="16"/>
      <c r="B12" s="16"/>
    </row>
    <row r="13" spans="1:5" x14ac:dyDescent="0.25">
      <c r="A13" s="16"/>
      <c r="B13" s="82"/>
    </row>
    <row r="14" spans="1:5" x14ac:dyDescent="0.25">
      <c r="A14" s="86" t="s">
        <v>277</v>
      </c>
      <c r="B14" s="82"/>
    </row>
    <row r="15" spans="1:5" x14ac:dyDescent="0.25">
      <c r="A15" s="83" t="s">
        <v>307</v>
      </c>
      <c r="B15" s="82">
        <f>'FEB RESUMEN '!B15</f>
        <v>68033.010000000009</v>
      </c>
      <c r="E15" s="82">
        <f>'FEB RESUMEN '!D15</f>
        <v>68033.010000000009</v>
      </c>
    </row>
    <row r="16" spans="1:5" x14ac:dyDescent="0.25">
      <c r="A16" s="83" t="s">
        <v>327</v>
      </c>
      <c r="B16" s="82">
        <f>'MARZ RESUMEN '!B15</f>
        <v>66565.2</v>
      </c>
      <c r="E16" s="82">
        <f>'MARZ RESUMEN '!D15</f>
        <v>66565.2</v>
      </c>
    </row>
    <row r="17" spans="1:5" x14ac:dyDescent="0.25">
      <c r="A17" s="83" t="s">
        <v>330</v>
      </c>
      <c r="B17" s="82">
        <f>'ABRIL RESUMEN  '!B15</f>
        <v>72140.34</v>
      </c>
      <c r="E17" s="82">
        <f>'ABRIL RESUMEN  '!D15</f>
        <v>72140.34</v>
      </c>
    </row>
    <row r="18" spans="1:5" x14ac:dyDescent="0.25">
      <c r="A18" s="83" t="s">
        <v>633</v>
      </c>
      <c r="B18" s="82">
        <f>'MAYO RESUMEN  '!B14</f>
        <v>58920</v>
      </c>
      <c r="E18" s="82">
        <f>'MAYO RESUMEN  '!D14</f>
        <v>58920</v>
      </c>
    </row>
    <row r="19" spans="1:5" x14ac:dyDescent="0.25">
      <c r="A19" s="83" t="s">
        <v>635</v>
      </c>
      <c r="B19" s="82">
        <f>'JUNIO RESUMEN '!B14</f>
        <v>58920</v>
      </c>
      <c r="E19" s="82">
        <f>'JUNIO RESUMEN '!D14</f>
        <v>58920</v>
      </c>
    </row>
    <row r="20" spans="1:5" x14ac:dyDescent="0.25">
      <c r="A20" s="83" t="s">
        <v>660</v>
      </c>
      <c r="B20" s="82">
        <f>'JULIO RESUMEN '!B13</f>
        <v>63650</v>
      </c>
      <c r="E20" s="82">
        <f>'JULIO RESUMEN '!D13</f>
        <v>63650</v>
      </c>
    </row>
    <row r="21" spans="1:5" x14ac:dyDescent="0.25">
      <c r="A21" s="83" t="s">
        <v>305</v>
      </c>
      <c r="B21" s="91">
        <f>SUM(B15:B20)</f>
        <v>388228.55000000005</v>
      </c>
      <c r="E21" s="91">
        <f>SUM(E15:E20)</f>
        <v>388228.55000000005</v>
      </c>
    </row>
    <row r="22" spans="1:5" x14ac:dyDescent="0.25">
      <c r="A22" s="83" t="s">
        <v>280</v>
      </c>
      <c r="B22" s="90">
        <f>+B11-B21</f>
        <v>171878.44999999995</v>
      </c>
      <c r="E22" s="90">
        <f>E11-E21</f>
        <v>171878.44999999995</v>
      </c>
    </row>
    <row r="23" spans="1:5" x14ac:dyDescent="0.25">
      <c r="B23" s="82"/>
    </row>
    <row r="24" spans="1:5" x14ac:dyDescent="0.25">
      <c r="A24" s="83" t="s">
        <v>281</v>
      </c>
      <c r="B24" s="82">
        <f>B22</f>
        <v>171878.44999999995</v>
      </c>
      <c r="E24" s="82">
        <f>E22</f>
        <v>171878.44999999995</v>
      </c>
    </row>
    <row r="25" spans="1:5" x14ac:dyDescent="0.25">
      <c r="A25" s="83" t="s">
        <v>282</v>
      </c>
      <c r="B25" s="82">
        <f>+B24/1.08</f>
        <v>159146.71296296292</v>
      </c>
      <c r="E25" s="82">
        <f>+E24/1.08</f>
        <v>159146.71296296292</v>
      </c>
    </row>
    <row r="26" spans="1:5" x14ac:dyDescent="0.25">
      <c r="A26" s="83" t="s">
        <v>283</v>
      </c>
      <c r="B26" s="88">
        <f>+B25*0.16</f>
        <v>25463.474074074067</v>
      </c>
      <c r="E26" s="88">
        <f>+E25*0.16</f>
        <v>25463.474074074067</v>
      </c>
    </row>
    <row r="27" spans="1:5" x14ac:dyDescent="0.25">
      <c r="A27" s="83" t="s">
        <v>284</v>
      </c>
      <c r="B27" s="90">
        <f>+B25+B26</f>
        <v>184610.18703703699</v>
      </c>
      <c r="D27" s="82"/>
      <c r="E27" s="90">
        <f>+E25+E26</f>
        <v>184610.18703703699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60"/>
  <sheetViews>
    <sheetView topLeftCell="A31" zoomScale="85" zoomScaleNormal="85" workbookViewId="0">
      <selection activeCell="J42" sqref="J42"/>
    </sheetView>
  </sheetViews>
  <sheetFormatPr baseColWidth="10" defaultRowHeight="12.75" x14ac:dyDescent="0.2"/>
  <cols>
    <col min="1" max="1" width="12.7109375" customWidth="1"/>
    <col min="2" max="2" width="13.140625" bestFit="1" customWidth="1"/>
    <col min="3" max="3" width="12.28515625" bestFit="1" customWidth="1"/>
    <col min="4" max="4" width="15.7109375" bestFit="1" customWidth="1"/>
    <col min="5" max="5" width="13.5703125" customWidth="1"/>
    <col min="6" max="6" width="12.28515625" bestFit="1" customWidth="1"/>
    <col min="7" max="7" width="22.140625" bestFit="1" customWidth="1"/>
    <col min="8" max="8" width="14.85546875" bestFit="1" customWidth="1"/>
    <col min="9" max="9" width="18.7109375" customWidth="1"/>
    <col min="10" max="10" width="14.85546875" customWidth="1"/>
    <col min="11" max="15" width="12.28515625" bestFit="1" customWidth="1"/>
    <col min="17" max="17" width="12.5703125" bestFit="1" customWidth="1"/>
  </cols>
  <sheetData>
    <row r="3" spans="1:18" ht="15" x14ac:dyDescent="0.25">
      <c r="A3" s="226" t="s">
        <v>680</v>
      </c>
      <c r="B3" s="226"/>
      <c r="C3" s="226"/>
      <c r="D3" s="226"/>
      <c r="E3" s="226"/>
      <c r="F3" s="226"/>
      <c r="G3" s="226"/>
      <c r="H3" s="226"/>
      <c r="I3" s="176"/>
      <c r="J3" s="176"/>
      <c r="K3" s="177"/>
      <c r="L3" s="177"/>
      <c r="M3" s="177"/>
      <c r="N3" s="177"/>
      <c r="O3" s="177"/>
      <c r="P3" s="177"/>
    </row>
    <row r="4" spans="1:18" ht="13.5" thickBot="1" x14ac:dyDescent="0.25"/>
    <row r="5" spans="1:18" ht="15.75" thickBot="1" x14ac:dyDescent="0.3">
      <c r="B5" s="227" t="s">
        <v>681</v>
      </c>
      <c r="C5" s="228"/>
      <c r="D5" s="229"/>
    </row>
    <row r="6" spans="1:18" ht="16.5" thickTop="1" thickBot="1" x14ac:dyDescent="0.3">
      <c r="A6" s="178" t="s">
        <v>682</v>
      </c>
      <c r="B6" s="178" t="s">
        <v>683</v>
      </c>
      <c r="C6" s="179" t="s">
        <v>684</v>
      </c>
      <c r="D6" s="178" t="s">
        <v>685</v>
      </c>
      <c r="E6" s="179" t="s">
        <v>686</v>
      </c>
      <c r="K6" s="180"/>
      <c r="L6" s="181" t="s">
        <v>292</v>
      </c>
      <c r="M6" s="181" t="s">
        <v>665</v>
      </c>
      <c r="N6" s="181" t="s">
        <v>22</v>
      </c>
      <c r="O6" s="181" t="s">
        <v>279</v>
      </c>
    </row>
    <row r="7" spans="1:18" ht="17.25" thickTop="1" thickBot="1" x14ac:dyDescent="0.3">
      <c r="A7" s="224" t="s">
        <v>687</v>
      </c>
      <c r="B7" s="182"/>
      <c r="C7" s="183"/>
      <c r="D7" s="184">
        <v>20000</v>
      </c>
      <c r="E7" s="51">
        <f>+B7+D7</f>
        <v>20000</v>
      </c>
      <c r="F7" s="164" t="s">
        <v>666</v>
      </c>
      <c r="G7" s="165" t="s">
        <v>667</v>
      </c>
      <c r="H7" s="166" t="s">
        <v>668</v>
      </c>
      <c r="I7" t="s">
        <v>688</v>
      </c>
      <c r="K7" s="185" t="s">
        <v>307</v>
      </c>
      <c r="L7" s="186">
        <v>16000</v>
      </c>
      <c r="M7" s="186">
        <v>19352.5</v>
      </c>
      <c r="N7" s="186">
        <v>41900.75</v>
      </c>
      <c r="O7" s="187">
        <v>80496.25</v>
      </c>
      <c r="Q7" s="188">
        <v>80496.25</v>
      </c>
      <c r="R7" s="51"/>
    </row>
    <row r="8" spans="1:18" ht="17.25" thickTop="1" thickBot="1" x14ac:dyDescent="0.3">
      <c r="A8" s="225"/>
      <c r="B8" s="189">
        <v>11320.03</v>
      </c>
      <c r="C8" s="190"/>
      <c r="D8" s="184">
        <v>20000</v>
      </c>
      <c r="E8" s="51">
        <f t="shared" ref="E8:E9" si="0">+B8+D8</f>
        <v>31320.03</v>
      </c>
      <c r="F8" s="164" t="s">
        <v>666</v>
      </c>
      <c r="G8" s="165" t="s">
        <v>669</v>
      </c>
      <c r="H8" s="166" t="s">
        <v>670</v>
      </c>
      <c r="I8" t="s">
        <v>671</v>
      </c>
      <c r="K8" s="185" t="s">
        <v>327</v>
      </c>
      <c r="L8" s="186">
        <v>21080</v>
      </c>
      <c r="M8" s="186">
        <v>23211.25</v>
      </c>
      <c r="N8" s="186">
        <v>20022</v>
      </c>
      <c r="O8" s="187">
        <v>77292.25</v>
      </c>
      <c r="Q8" s="188">
        <v>77292.25</v>
      </c>
      <c r="R8" s="51"/>
    </row>
    <row r="9" spans="1:18" ht="17.25" thickTop="1" thickBot="1" x14ac:dyDescent="0.3">
      <c r="A9" s="225"/>
      <c r="B9" s="189">
        <v>14245.17</v>
      </c>
      <c r="C9" s="190"/>
      <c r="D9" s="184">
        <v>20000</v>
      </c>
      <c r="E9" s="51">
        <f t="shared" si="0"/>
        <v>34245.17</v>
      </c>
      <c r="F9" s="164" t="s">
        <v>666</v>
      </c>
      <c r="G9" s="165" t="s">
        <v>672</v>
      </c>
      <c r="H9" s="166" t="s">
        <v>673</v>
      </c>
      <c r="I9" t="s">
        <v>674</v>
      </c>
      <c r="K9" s="185" t="s">
        <v>330</v>
      </c>
      <c r="L9" s="186">
        <v>36540.5</v>
      </c>
      <c r="M9" s="186">
        <v>13575</v>
      </c>
      <c r="N9" s="186">
        <v>34841.5</v>
      </c>
      <c r="O9" s="187">
        <f t="shared" ref="O9:O11" si="1">SUM(L9:N9)</f>
        <v>84957</v>
      </c>
      <c r="Q9" s="188">
        <v>84957</v>
      </c>
      <c r="R9" s="51"/>
    </row>
    <row r="10" spans="1:18" ht="17.25" thickTop="1" thickBot="1" x14ac:dyDescent="0.3">
      <c r="A10" s="191"/>
      <c r="B10" s="189"/>
      <c r="C10" s="190"/>
      <c r="D10" s="184"/>
      <c r="E10" s="165"/>
      <c r="F10" s="192"/>
      <c r="G10" s="31"/>
      <c r="K10" s="181" t="s">
        <v>633</v>
      </c>
      <c r="L10" s="186">
        <v>24797.5</v>
      </c>
      <c r="M10" s="186">
        <v>53934</v>
      </c>
      <c r="N10" s="186">
        <v>56515</v>
      </c>
      <c r="O10" s="187">
        <f t="shared" si="1"/>
        <v>135246.5</v>
      </c>
      <c r="Q10" s="188">
        <v>135246.5</v>
      </c>
      <c r="R10" s="51"/>
    </row>
    <row r="11" spans="1:18" ht="16.5" thickTop="1" thickBot="1" x14ac:dyDescent="0.3">
      <c r="A11" s="191"/>
      <c r="B11" s="193">
        <f>SUM(B7:B10)</f>
        <v>25565.200000000001</v>
      </c>
      <c r="C11" s="193">
        <f t="shared" ref="C11" si="2">SUM(C7:C10)</f>
        <v>0</v>
      </c>
      <c r="D11" s="193">
        <f>SUM(D7:D10)</f>
        <v>60000</v>
      </c>
      <c r="E11" s="193">
        <f>(B11+C11+D11)</f>
        <v>85565.2</v>
      </c>
      <c r="K11" s="194" t="s">
        <v>635</v>
      </c>
      <c r="L11" s="186">
        <v>31335</v>
      </c>
      <c r="M11" s="186">
        <v>61291</v>
      </c>
      <c r="N11" s="186">
        <v>33249</v>
      </c>
      <c r="O11" s="187">
        <f t="shared" si="1"/>
        <v>125875</v>
      </c>
      <c r="Q11" s="188">
        <v>125875</v>
      </c>
      <c r="R11" s="51"/>
    </row>
    <row r="12" spans="1:18" ht="15.75" thickBot="1" x14ac:dyDescent="0.3">
      <c r="E12" s="195"/>
      <c r="K12" s="196" t="s">
        <v>637</v>
      </c>
      <c r="L12" s="186">
        <v>57270</v>
      </c>
      <c r="M12" s="197"/>
      <c r="N12" s="186">
        <v>6650</v>
      </c>
      <c r="O12" s="187">
        <f>SUM(L12:N12)</f>
        <v>63920</v>
      </c>
      <c r="Q12" s="198">
        <v>63920</v>
      </c>
      <c r="R12" s="51"/>
    </row>
    <row r="13" spans="1:18" ht="14.25" thickTop="1" thickBot="1" x14ac:dyDescent="0.25">
      <c r="B13" s="230" t="s">
        <v>689</v>
      </c>
      <c r="C13" s="230"/>
      <c r="D13" s="230"/>
      <c r="E13" s="199">
        <v>171363.75</v>
      </c>
      <c r="G13" s="51"/>
      <c r="K13" s="200"/>
      <c r="L13" s="201">
        <f>SUM(L7:L12)</f>
        <v>187023</v>
      </c>
      <c r="M13" s="201">
        <f>SUM(M7:M12)</f>
        <v>171363.75</v>
      </c>
      <c r="N13" s="201">
        <f>SUM(N7:N12)</f>
        <v>193178.25</v>
      </c>
      <c r="O13" s="201">
        <f>SUM(O7:O12)</f>
        <v>567787</v>
      </c>
      <c r="Q13" s="202">
        <f>SUM(Q7:Q12)</f>
        <v>567787</v>
      </c>
      <c r="R13" s="51">
        <f>Q13-O13</f>
        <v>0</v>
      </c>
    </row>
    <row r="14" spans="1:18" ht="13.5" thickBot="1" x14ac:dyDescent="0.25">
      <c r="C14" t="s">
        <v>281</v>
      </c>
      <c r="E14" s="51">
        <f>+E13-E11</f>
        <v>85798.55</v>
      </c>
    </row>
    <row r="15" spans="1:18" ht="15.75" thickBot="1" x14ac:dyDescent="0.3">
      <c r="C15" t="s">
        <v>282</v>
      </c>
      <c r="E15" s="203">
        <f>E14/1.08</f>
        <v>79443.101851851854</v>
      </c>
    </row>
    <row r="16" spans="1:18" x14ac:dyDescent="0.2">
      <c r="C16" t="s">
        <v>283</v>
      </c>
      <c r="E16" s="51">
        <f>+E15*0.16</f>
        <v>12710.896296296298</v>
      </c>
    </row>
    <row r="17" spans="1:17" ht="15" x14ac:dyDescent="0.25">
      <c r="C17" s="204" t="s">
        <v>284</v>
      </c>
      <c r="E17" s="51">
        <f>+E16+E15</f>
        <v>92153.998148148152</v>
      </c>
    </row>
    <row r="18" spans="1:17" ht="15" x14ac:dyDescent="0.25">
      <c r="C18" s="204"/>
      <c r="E18" s="51"/>
    </row>
    <row r="19" spans="1:17" ht="15" x14ac:dyDescent="0.25">
      <c r="C19" s="204"/>
      <c r="E19" s="51"/>
    </row>
    <row r="20" spans="1:17" ht="15" x14ac:dyDescent="0.25">
      <c r="C20" s="204"/>
      <c r="E20" s="51"/>
    </row>
    <row r="21" spans="1:17" ht="15" x14ac:dyDescent="0.25">
      <c r="C21" s="204"/>
      <c r="E21" s="51"/>
    </row>
    <row r="22" spans="1:17" ht="15.75" thickBot="1" x14ac:dyDescent="0.3">
      <c r="C22" s="204"/>
      <c r="E22" s="51"/>
    </row>
    <row r="23" spans="1:17" ht="15.75" thickBot="1" x14ac:dyDescent="0.3">
      <c r="B23" s="227" t="s">
        <v>681</v>
      </c>
      <c r="C23" s="228"/>
      <c r="D23" s="229"/>
    </row>
    <row r="24" spans="1:17" ht="15.75" thickBot="1" x14ac:dyDescent="0.3">
      <c r="A24" s="178" t="s">
        <v>682</v>
      </c>
      <c r="B24" s="178" t="s">
        <v>683</v>
      </c>
      <c r="C24" s="179" t="s">
        <v>684</v>
      </c>
      <c r="D24" s="178" t="s">
        <v>685</v>
      </c>
      <c r="E24" s="179" t="s">
        <v>686</v>
      </c>
      <c r="P24" s="197"/>
    </row>
    <row r="25" spans="1:17" ht="16.5" thickBot="1" x14ac:dyDescent="0.3">
      <c r="A25" s="224" t="s">
        <v>690</v>
      </c>
      <c r="B25" s="182">
        <v>13920</v>
      </c>
      <c r="C25" s="183"/>
      <c r="D25" s="184">
        <v>45000</v>
      </c>
      <c r="E25" s="51">
        <f>+B25+D25</f>
        <v>58920</v>
      </c>
      <c r="F25" s="205" t="s">
        <v>666</v>
      </c>
      <c r="G25" s="165" t="s">
        <v>691</v>
      </c>
      <c r="H25" s="206" t="s">
        <v>673</v>
      </c>
      <c r="I25" s="197"/>
      <c r="J25" s="197"/>
      <c r="P25" s="197"/>
      <c r="Q25" t="s">
        <v>688</v>
      </c>
    </row>
    <row r="26" spans="1:17" ht="16.5" thickBot="1" x14ac:dyDescent="0.3">
      <c r="A26" s="225"/>
      <c r="B26" s="189">
        <v>13920</v>
      </c>
      <c r="C26" s="190"/>
      <c r="D26" s="184">
        <v>45000</v>
      </c>
      <c r="E26" s="51">
        <f t="shared" ref="E26:E27" si="3">+B26+D26</f>
        <v>58920</v>
      </c>
      <c r="F26" s="164" t="s">
        <v>666</v>
      </c>
      <c r="G26" s="165" t="s">
        <v>692</v>
      </c>
      <c r="H26" s="207" t="s">
        <v>693</v>
      </c>
      <c r="I26" s="197"/>
      <c r="J26" s="197"/>
      <c r="P26" s="197"/>
      <c r="Q26" t="s">
        <v>671</v>
      </c>
    </row>
    <row r="27" spans="1:17" ht="16.5" thickBot="1" x14ac:dyDescent="0.3">
      <c r="A27" s="225"/>
      <c r="B27" s="189">
        <v>18650</v>
      </c>
      <c r="C27" s="190"/>
      <c r="D27" s="184">
        <v>45000</v>
      </c>
      <c r="E27" s="51">
        <f t="shared" si="3"/>
        <v>63650</v>
      </c>
      <c r="F27" s="164" t="s">
        <v>666</v>
      </c>
      <c r="G27" s="165" t="s">
        <v>694</v>
      </c>
      <c r="H27" s="207" t="s">
        <v>695</v>
      </c>
      <c r="I27" s="197"/>
      <c r="J27" s="197"/>
      <c r="P27" s="197"/>
      <c r="Q27" t="s">
        <v>674</v>
      </c>
    </row>
    <row r="28" spans="1:17" ht="15.75" thickBot="1" x14ac:dyDescent="0.3">
      <c r="A28" s="191"/>
      <c r="B28" s="189"/>
      <c r="C28" s="190"/>
      <c r="D28" s="184"/>
      <c r="F28" s="186"/>
      <c r="L28" s="197"/>
      <c r="M28" s="197"/>
      <c r="N28" s="197"/>
      <c r="O28" s="197"/>
      <c r="P28" s="197"/>
    </row>
    <row r="29" spans="1:17" ht="15.75" thickBot="1" x14ac:dyDescent="0.3">
      <c r="A29" s="191"/>
      <c r="B29" s="193">
        <f>SUM(B25:B28)</f>
        <v>46490</v>
      </c>
      <c r="C29" s="193">
        <f t="shared" ref="C29:D29" si="4">SUM(C25:C28)</f>
        <v>0</v>
      </c>
      <c r="D29" s="193">
        <f t="shared" si="4"/>
        <v>135000</v>
      </c>
      <c r="E29" s="193">
        <f>(B29+C29+D29)</f>
        <v>181490</v>
      </c>
    </row>
    <row r="30" spans="1:17" ht="15.75" thickBot="1" x14ac:dyDescent="0.3">
      <c r="E30" s="195"/>
    </row>
    <row r="31" spans="1:17" x14ac:dyDescent="0.2">
      <c r="B31" s="230" t="s">
        <v>689</v>
      </c>
      <c r="C31" s="230"/>
      <c r="D31" s="230"/>
      <c r="E31" s="199">
        <v>187023</v>
      </c>
    </row>
    <row r="32" spans="1:17" ht="13.5" thickBot="1" x14ac:dyDescent="0.25">
      <c r="C32" t="s">
        <v>281</v>
      </c>
      <c r="E32" s="51">
        <f>+E31-E29</f>
        <v>5533</v>
      </c>
    </row>
    <row r="33" spans="1:10" ht="15.75" thickBot="1" x14ac:dyDescent="0.3">
      <c r="C33" t="s">
        <v>282</v>
      </c>
      <c r="E33" s="203">
        <f>E32/1.08</f>
        <v>5123.1481481481478</v>
      </c>
    </row>
    <row r="34" spans="1:10" x14ac:dyDescent="0.2">
      <c r="C34" t="s">
        <v>283</v>
      </c>
      <c r="E34" s="51"/>
    </row>
    <row r="35" spans="1:10" ht="15" x14ac:dyDescent="0.25">
      <c r="C35" s="204" t="s">
        <v>284</v>
      </c>
      <c r="E35" s="51"/>
    </row>
    <row r="38" spans="1:10" ht="13.5" thickBot="1" x14ac:dyDescent="0.25"/>
    <row r="39" spans="1:10" ht="15.75" thickBot="1" x14ac:dyDescent="0.3">
      <c r="B39" s="227" t="s">
        <v>681</v>
      </c>
      <c r="C39" s="228"/>
      <c r="D39" s="229"/>
    </row>
    <row r="40" spans="1:10" ht="15.75" thickBot="1" x14ac:dyDescent="0.3">
      <c r="A40" s="178" t="s">
        <v>682</v>
      </c>
      <c r="B40" s="178" t="s">
        <v>683</v>
      </c>
      <c r="C40" s="179" t="s">
        <v>684</v>
      </c>
      <c r="D40" s="178" t="s">
        <v>685</v>
      </c>
      <c r="E40" s="179" t="s">
        <v>686</v>
      </c>
    </row>
    <row r="41" spans="1:10" ht="16.5" thickBot="1" x14ac:dyDescent="0.3">
      <c r="A41" s="224" t="s">
        <v>22</v>
      </c>
      <c r="B41" s="208">
        <v>14245.171200000001</v>
      </c>
      <c r="C41" s="209">
        <v>12787.84</v>
      </c>
      <c r="D41" s="184">
        <v>21000</v>
      </c>
      <c r="E41" s="51">
        <f>SUM(B41:D41)</f>
        <v>48033.011200000001</v>
      </c>
      <c r="F41" s="168" t="s">
        <v>675</v>
      </c>
      <c r="G41" s="169" t="s">
        <v>676</v>
      </c>
      <c r="H41" s="166" t="s">
        <v>668</v>
      </c>
      <c r="I41" s="210"/>
      <c r="J41" s="210"/>
    </row>
    <row r="42" spans="1:10" ht="16.5" thickBot="1" x14ac:dyDescent="0.3">
      <c r="A42" s="225"/>
      <c r="B42" s="208">
        <v>14245.171200000001</v>
      </c>
      <c r="C42" s="190"/>
      <c r="D42" s="184">
        <v>21000</v>
      </c>
      <c r="E42" s="51">
        <f t="shared" ref="E42:E43" si="5">SUM(B42:D42)</f>
        <v>35245.171199999997</v>
      </c>
      <c r="F42" s="168" t="s">
        <v>675</v>
      </c>
      <c r="G42" s="174" t="s">
        <v>678</v>
      </c>
      <c r="H42" s="166" t="s">
        <v>670</v>
      </c>
      <c r="I42" s="210"/>
      <c r="J42" s="210"/>
    </row>
    <row r="43" spans="1:10" ht="16.5" thickBot="1" x14ac:dyDescent="0.3">
      <c r="A43" s="225"/>
      <c r="B43" s="211">
        <v>14245.171200000001</v>
      </c>
      <c r="C43" s="190">
        <v>2650</v>
      </c>
      <c r="D43" s="184">
        <v>21000</v>
      </c>
      <c r="E43" s="51">
        <f t="shared" si="5"/>
        <v>37895.171199999997</v>
      </c>
      <c r="F43" s="168" t="s">
        <v>675</v>
      </c>
      <c r="G43" s="166" t="s">
        <v>696</v>
      </c>
      <c r="H43" s="166" t="s">
        <v>673</v>
      </c>
      <c r="I43" s="210"/>
      <c r="J43" s="210"/>
    </row>
    <row r="44" spans="1:10" ht="15.75" thickBot="1" x14ac:dyDescent="0.3">
      <c r="A44" s="191"/>
      <c r="B44" s="189"/>
      <c r="C44" s="190"/>
      <c r="D44" s="184"/>
    </row>
    <row r="45" spans="1:10" ht="15.75" thickBot="1" x14ac:dyDescent="0.3">
      <c r="A45" s="191"/>
      <c r="B45" s="193">
        <f>SUM(B41:B44)</f>
        <v>42735.513600000006</v>
      </c>
      <c r="C45" s="193">
        <f t="shared" ref="C45:D45" si="6">SUM(C41:C44)</f>
        <v>15437.84</v>
      </c>
      <c r="D45" s="193">
        <f t="shared" si="6"/>
        <v>63000</v>
      </c>
      <c r="E45" s="193">
        <f>(B45+C45+D45)</f>
        <v>121173.3536</v>
      </c>
    </row>
    <row r="46" spans="1:10" ht="15.75" thickBot="1" x14ac:dyDescent="0.3">
      <c r="E46" s="195"/>
    </row>
    <row r="47" spans="1:10" x14ac:dyDescent="0.2">
      <c r="B47" s="230" t="s">
        <v>689</v>
      </c>
      <c r="C47" s="230"/>
      <c r="D47" s="230"/>
      <c r="E47" s="199">
        <v>193718.25</v>
      </c>
    </row>
    <row r="48" spans="1:10" ht="13.5" thickBot="1" x14ac:dyDescent="0.25">
      <c r="C48" t="s">
        <v>281</v>
      </c>
      <c r="E48" s="51">
        <f>+E47-E45</f>
        <v>72544.896399999998</v>
      </c>
    </row>
    <row r="49" spans="3:6" ht="15.75" thickBot="1" x14ac:dyDescent="0.3">
      <c r="C49" t="s">
        <v>282</v>
      </c>
      <c r="E49" s="203">
        <f>E48/1.08</f>
        <v>67171.200370370367</v>
      </c>
    </row>
    <row r="50" spans="3:6" x14ac:dyDescent="0.2">
      <c r="C50" t="s">
        <v>283</v>
      </c>
      <c r="E50" s="51">
        <f>+E49*0.16</f>
        <v>10747.392059259259</v>
      </c>
    </row>
    <row r="51" spans="3:6" ht="15" x14ac:dyDescent="0.25">
      <c r="C51" s="204" t="s">
        <v>284</v>
      </c>
      <c r="E51" s="51">
        <f>+E50+E49</f>
        <v>77918.592429629629</v>
      </c>
    </row>
    <row r="55" spans="3:6" x14ac:dyDescent="0.2">
      <c r="D55" s="231" t="s">
        <v>697</v>
      </c>
      <c r="E55" s="231"/>
      <c r="F55" s="231"/>
    </row>
    <row r="56" spans="3:6" x14ac:dyDescent="0.2">
      <c r="C56" t="s">
        <v>698</v>
      </c>
      <c r="D56" s="164">
        <v>25000</v>
      </c>
      <c r="E56" s="75"/>
      <c r="F56" s="212">
        <v>21000</v>
      </c>
    </row>
    <row r="57" spans="3:6" x14ac:dyDescent="0.2">
      <c r="C57" t="s">
        <v>699</v>
      </c>
      <c r="D57" s="213">
        <v>14245.17</v>
      </c>
      <c r="E57" s="75"/>
      <c r="F57" s="212">
        <f>+D57</f>
        <v>14245.17</v>
      </c>
    </row>
    <row r="58" spans="3:6" ht="15" x14ac:dyDescent="0.25">
      <c r="C58" t="s">
        <v>700</v>
      </c>
      <c r="D58" s="164">
        <v>10600</v>
      </c>
      <c r="E58" s="214">
        <v>7950</v>
      </c>
      <c r="F58" s="215">
        <f>+D58-E58</f>
        <v>2650</v>
      </c>
    </row>
    <row r="59" spans="3:6" ht="15" x14ac:dyDescent="0.25">
      <c r="D59" s="216"/>
      <c r="E59" s="51">
        <f>SUM(E56:E58)</f>
        <v>7950</v>
      </c>
      <c r="F59" s="217"/>
    </row>
    <row r="60" spans="3:6" x14ac:dyDescent="0.2">
      <c r="D60" s="51">
        <f>SUM(D56:D58)</f>
        <v>49845.17</v>
      </c>
      <c r="F60" s="202">
        <f>SUM(F56:F58)</f>
        <v>37895.17</v>
      </c>
    </row>
  </sheetData>
  <mergeCells count="11">
    <mergeCell ref="B31:D31"/>
    <mergeCell ref="B39:D39"/>
    <mergeCell ref="A41:A43"/>
    <mergeCell ref="B47:D47"/>
    <mergeCell ref="D55:F55"/>
    <mergeCell ref="A25:A27"/>
    <mergeCell ref="A3:H3"/>
    <mergeCell ref="B5:D5"/>
    <mergeCell ref="A7:A9"/>
    <mergeCell ref="B13:D13"/>
    <mergeCell ref="B23:D23"/>
  </mergeCells>
  <conditionalFormatting sqref="G42">
    <cfRule type="containsBlanks" dxfId="0" priority="1">
      <formula>LEN(TRIM(G42))=0</formula>
    </cfRule>
  </conditionalFormatting>
  <pageMargins left="0.7" right="0.7" top="0.75" bottom="0.75" header="0.3" footer="0.3"/>
  <pageSetup scale="58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4" workbookViewId="0">
      <selection activeCell="G21" sqref="G21"/>
    </sheetView>
  </sheetViews>
  <sheetFormatPr baseColWidth="10" defaultColWidth="11.42578125" defaultRowHeight="12.75" x14ac:dyDescent="0.2"/>
  <cols>
    <col min="1" max="1" width="44.28515625" style="8" customWidth="1"/>
    <col min="2" max="2" width="22.5703125" style="8" bestFit="1" customWidth="1"/>
    <col min="3" max="3" width="11.42578125" style="8"/>
    <col min="4" max="4" width="12.28515625" style="8" customWidth="1"/>
    <col min="5" max="5" width="5.140625" style="8" customWidth="1"/>
    <col min="6" max="6" width="11.42578125" style="8"/>
    <col min="7" max="7" width="17" style="8" customWidth="1"/>
    <col min="8" max="8" width="19.140625" style="8" customWidth="1"/>
    <col min="9" max="16384" width="11.42578125" style="8"/>
  </cols>
  <sheetData>
    <row r="1" spans="1:8" ht="15" x14ac:dyDescent="0.25">
      <c r="A1" s="10" t="s">
        <v>272</v>
      </c>
      <c r="B1" s="11"/>
    </row>
    <row r="2" spans="1:8" x14ac:dyDescent="0.2">
      <c r="A2" s="44" t="s">
        <v>328</v>
      </c>
    </row>
    <row r="3" spans="1:8" ht="15" x14ac:dyDescent="0.25">
      <c r="A3" s="12"/>
      <c r="B3" s="13"/>
    </row>
    <row r="4" spans="1:8" ht="15" x14ac:dyDescent="0.25">
      <c r="A4" s="14" t="s">
        <v>273</v>
      </c>
      <c r="B4" s="13" t="s">
        <v>274</v>
      </c>
      <c r="D4" s="13" t="s">
        <v>275</v>
      </c>
      <c r="E4" s="13"/>
    </row>
    <row r="5" spans="1:8" x14ac:dyDescent="0.2">
      <c r="A5" s="44" t="s">
        <v>22</v>
      </c>
      <c r="B5" s="11">
        <f>FEB!C15</f>
        <v>41943.75</v>
      </c>
      <c r="D5" s="11">
        <f>FEB!C15</f>
        <v>41943.75</v>
      </c>
      <c r="E5" s="11"/>
    </row>
    <row r="6" spans="1:8" x14ac:dyDescent="0.2">
      <c r="A6" s="44" t="s">
        <v>665</v>
      </c>
      <c r="B6" s="11">
        <f>FEB!C23</f>
        <v>9752.5</v>
      </c>
      <c r="D6" s="11">
        <f>FEB!C23</f>
        <v>9752.5</v>
      </c>
      <c r="E6" s="11"/>
    </row>
    <row r="7" spans="1:8" x14ac:dyDescent="0.2">
      <c r="A7" s="44" t="s">
        <v>292</v>
      </c>
      <c r="B7" s="20">
        <f>FEB!C41</f>
        <v>28800</v>
      </c>
      <c r="D7" s="20">
        <f>FEB!C41</f>
        <v>28800</v>
      </c>
      <c r="E7" s="172"/>
    </row>
    <row r="8" spans="1:8" x14ac:dyDescent="0.2">
      <c r="A8" s="8" t="s">
        <v>276</v>
      </c>
      <c r="B8" s="15">
        <f>SUM(B5:B7)</f>
        <v>80496.25</v>
      </c>
      <c r="D8" s="15">
        <f>SUM(D5:D7)</f>
        <v>80496.25</v>
      </c>
      <c r="E8" s="15"/>
    </row>
    <row r="9" spans="1:8" ht="13.5" x14ac:dyDescent="0.25">
      <c r="A9" s="16"/>
    </row>
    <row r="10" spans="1:8" ht="13.5" x14ac:dyDescent="0.25">
      <c r="A10" s="16"/>
    </row>
    <row r="11" spans="1:8" ht="15" x14ac:dyDescent="0.25">
      <c r="A11" s="14" t="s">
        <v>277</v>
      </c>
    </row>
    <row r="12" spans="1:8" ht="15" x14ac:dyDescent="0.25">
      <c r="A12" s="44" t="s">
        <v>307</v>
      </c>
      <c r="B12" s="13"/>
    </row>
    <row r="13" spans="1:8" ht="15.75" x14ac:dyDescent="0.25">
      <c r="A13" s="44" t="s">
        <v>331</v>
      </c>
      <c r="B13" s="17">
        <v>20000</v>
      </c>
      <c r="D13" s="17">
        <v>20000</v>
      </c>
      <c r="E13" s="17"/>
      <c r="F13" s="171" t="s">
        <v>666</v>
      </c>
      <c r="G13" s="170" t="s">
        <v>677</v>
      </c>
      <c r="H13" s="170" t="s">
        <v>668</v>
      </c>
    </row>
    <row r="14" spans="1:8" ht="15.75" x14ac:dyDescent="0.25">
      <c r="A14" s="8" t="s">
        <v>278</v>
      </c>
      <c r="B14" s="18">
        <v>48033.01</v>
      </c>
      <c r="D14" s="18">
        <v>48033.01</v>
      </c>
      <c r="E14" s="173"/>
      <c r="F14" s="171" t="s">
        <v>675</v>
      </c>
      <c r="G14" s="170" t="s">
        <v>676</v>
      </c>
      <c r="H14" s="170" t="s">
        <v>668</v>
      </c>
    </row>
    <row r="15" spans="1:8" ht="15" x14ac:dyDescent="0.25">
      <c r="A15" s="19" t="s">
        <v>279</v>
      </c>
      <c r="B15" s="13">
        <f>+B13+B14</f>
        <v>68033.010000000009</v>
      </c>
      <c r="D15" s="13">
        <f>+D13+D14</f>
        <v>68033.010000000009</v>
      </c>
      <c r="E15" s="13"/>
    </row>
    <row r="16" spans="1:8" ht="15" x14ac:dyDescent="0.25">
      <c r="A16" s="8" t="s">
        <v>280</v>
      </c>
      <c r="B16" s="13"/>
    </row>
    <row r="17" spans="1:5" x14ac:dyDescent="0.2">
      <c r="B17" s="11"/>
    </row>
    <row r="18" spans="1:5" x14ac:dyDescent="0.2">
      <c r="A18" s="8" t="s">
        <v>281</v>
      </c>
      <c r="B18" s="11">
        <f>B8-B15</f>
        <v>12463.239999999991</v>
      </c>
      <c r="D18" s="11">
        <f>D8-D15</f>
        <v>12463.239999999991</v>
      </c>
      <c r="E18" s="11"/>
    </row>
    <row r="19" spans="1:5" x14ac:dyDescent="0.2">
      <c r="A19" s="8" t="s">
        <v>282</v>
      </c>
      <c r="B19" s="11">
        <f>+B18/1.08</f>
        <v>11540.037037037027</v>
      </c>
      <c r="D19" s="11">
        <f>+D18/1.08</f>
        <v>11540.037037037027</v>
      </c>
      <c r="E19" s="11"/>
    </row>
    <row r="20" spans="1:5" x14ac:dyDescent="0.2">
      <c r="A20" s="8" t="s">
        <v>283</v>
      </c>
      <c r="B20" s="20">
        <f>+B19*0.16</f>
        <v>1846.4059259259245</v>
      </c>
      <c r="D20" s="20">
        <f>+D19*0.16</f>
        <v>1846.4059259259245</v>
      </c>
      <c r="E20" s="172"/>
    </row>
    <row r="21" spans="1:5" ht="15" x14ac:dyDescent="0.25">
      <c r="A21" s="8" t="s">
        <v>284</v>
      </c>
      <c r="B21" s="21">
        <f>+B19+B20</f>
        <v>13386.442962962952</v>
      </c>
      <c r="D21" s="21">
        <f>+D19+D20</f>
        <v>13386.442962962952</v>
      </c>
      <c r="E21" s="21"/>
    </row>
    <row r="25" spans="1:5" x14ac:dyDescent="0.2">
      <c r="A25" s="19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topLeftCell="A16" zoomScale="90" zoomScaleNormal="90" workbookViewId="0">
      <selection activeCell="G37" sqref="G37"/>
    </sheetView>
  </sheetViews>
  <sheetFormatPr baseColWidth="10" defaultRowHeight="12.75" x14ac:dyDescent="0.2"/>
  <cols>
    <col min="1" max="1" width="38.28515625" customWidth="1"/>
    <col min="2" max="2" width="13" customWidth="1"/>
    <col min="3" max="3" width="14.42578125" customWidth="1"/>
    <col min="5" max="5" width="12.42578125" customWidth="1"/>
    <col min="10" max="10" width="27.5703125" bestFit="1" customWidth="1"/>
    <col min="12" max="12" width="14.42578125" bestFit="1" customWidth="1"/>
    <col min="14" max="14" width="24.140625" customWidth="1"/>
  </cols>
  <sheetData>
    <row r="1" spans="1:14" ht="33.75" x14ac:dyDescent="0.2">
      <c r="A1" s="1" t="s">
        <v>0</v>
      </c>
      <c r="B1" s="22" t="s">
        <v>1</v>
      </c>
      <c r="C1" s="23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4" t="s">
        <v>10</v>
      </c>
      <c r="L1" s="4" t="s">
        <v>0</v>
      </c>
      <c r="M1" s="4" t="s">
        <v>11</v>
      </c>
      <c r="N1" s="45" t="s">
        <v>308</v>
      </c>
    </row>
    <row r="2" spans="1:14" s="31" customFormat="1" x14ac:dyDescent="0.2">
      <c r="A2" s="46" t="s">
        <v>111</v>
      </c>
      <c r="B2" s="47" t="s">
        <v>112</v>
      </c>
      <c r="C2" s="48">
        <v>3243</v>
      </c>
      <c r="D2" s="49" t="s">
        <v>14</v>
      </c>
      <c r="E2" s="49" t="s">
        <v>15</v>
      </c>
      <c r="F2" s="49" t="s">
        <v>113</v>
      </c>
      <c r="G2" s="49" t="s">
        <v>17</v>
      </c>
      <c r="H2" s="49" t="s">
        <v>18</v>
      </c>
      <c r="I2" s="49" t="s">
        <v>50</v>
      </c>
      <c r="J2" s="49" t="s">
        <v>114</v>
      </c>
      <c r="K2" s="50">
        <v>15684</v>
      </c>
      <c r="L2" s="50" t="s">
        <v>83</v>
      </c>
      <c r="M2" s="50" t="s">
        <v>22</v>
      </c>
      <c r="N2" s="49" t="s">
        <v>260</v>
      </c>
    </row>
    <row r="3" spans="1:14" s="31" customFormat="1" x14ac:dyDescent="0.2">
      <c r="A3" s="46" t="s">
        <v>115</v>
      </c>
      <c r="B3" s="47" t="s">
        <v>112</v>
      </c>
      <c r="C3" s="48">
        <v>3243</v>
      </c>
      <c r="D3" s="49" t="s">
        <v>14</v>
      </c>
      <c r="E3" s="49" t="s">
        <v>15</v>
      </c>
      <c r="F3" s="49" t="s">
        <v>116</v>
      </c>
      <c r="G3" s="49" t="s">
        <v>17</v>
      </c>
      <c r="H3" s="49" t="s">
        <v>18</v>
      </c>
      <c r="I3" s="49" t="s">
        <v>117</v>
      </c>
      <c r="J3" s="49" t="s">
        <v>118</v>
      </c>
      <c r="K3" s="50">
        <v>15685</v>
      </c>
      <c r="L3" s="50" t="s">
        <v>83</v>
      </c>
      <c r="M3" s="50" t="s">
        <v>22</v>
      </c>
      <c r="N3" s="49" t="s">
        <v>261</v>
      </c>
    </row>
    <row r="4" spans="1:14" s="31" customFormat="1" x14ac:dyDescent="0.2">
      <c r="A4" s="46" t="s">
        <v>119</v>
      </c>
      <c r="B4" s="47" t="s">
        <v>112</v>
      </c>
      <c r="C4" s="48">
        <v>3250</v>
      </c>
      <c r="D4" s="49" t="s">
        <v>14</v>
      </c>
      <c r="E4" s="49" t="s">
        <v>15</v>
      </c>
      <c r="F4" s="49" t="s">
        <v>120</v>
      </c>
      <c r="G4" s="49" t="s">
        <v>17</v>
      </c>
      <c r="H4" s="49" t="s">
        <v>18</v>
      </c>
      <c r="I4" s="49" t="s">
        <v>121</v>
      </c>
      <c r="J4" s="49" t="s">
        <v>122</v>
      </c>
      <c r="K4" s="50"/>
      <c r="L4" s="50" t="s">
        <v>83</v>
      </c>
      <c r="M4" s="50" t="s">
        <v>22</v>
      </c>
      <c r="N4" s="49" t="s">
        <v>322</v>
      </c>
    </row>
    <row r="5" spans="1:14" s="31" customFormat="1" x14ac:dyDescent="0.2">
      <c r="A5" s="46" t="s">
        <v>123</v>
      </c>
      <c r="B5" s="47" t="s">
        <v>112</v>
      </c>
      <c r="C5" s="48">
        <v>3243</v>
      </c>
      <c r="D5" s="49" t="s">
        <v>14</v>
      </c>
      <c r="E5" s="49" t="s">
        <v>15</v>
      </c>
      <c r="F5" s="49" t="s">
        <v>124</v>
      </c>
      <c r="G5" s="49" t="s">
        <v>17</v>
      </c>
      <c r="H5" s="49" t="s">
        <v>18</v>
      </c>
      <c r="I5" s="49" t="s">
        <v>42</v>
      </c>
      <c r="J5" s="49" t="s">
        <v>43</v>
      </c>
      <c r="K5" s="50">
        <v>15686</v>
      </c>
      <c r="L5" s="50" t="s">
        <v>83</v>
      </c>
      <c r="M5" s="50" t="s">
        <v>22</v>
      </c>
      <c r="N5" s="49" t="s">
        <v>309</v>
      </c>
    </row>
    <row r="6" spans="1:14" s="31" customFormat="1" x14ac:dyDescent="0.2">
      <c r="A6" s="46" t="s">
        <v>137</v>
      </c>
      <c r="B6" s="47" t="s">
        <v>138</v>
      </c>
      <c r="C6" s="48">
        <v>3243</v>
      </c>
      <c r="D6" s="49" t="s">
        <v>139</v>
      </c>
      <c r="E6" s="49" t="s">
        <v>65</v>
      </c>
      <c r="F6" s="49" t="s">
        <v>140</v>
      </c>
      <c r="G6" s="49" t="s">
        <v>17</v>
      </c>
      <c r="H6" s="49" t="s">
        <v>18</v>
      </c>
      <c r="I6" s="49" t="s">
        <v>37</v>
      </c>
      <c r="J6" s="49" t="s">
        <v>38</v>
      </c>
      <c r="K6" s="50">
        <v>15828</v>
      </c>
      <c r="L6" s="50" t="s">
        <v>83</v>
      </c>
      <c r="M6" s="50" t="s">
        <v>22</v>
      </c>
      <c r="N6" s="49" t="s">
        <v>318</v>
      </c>
    </row>
    <row r="7" spans="1:14" s="31" customFormat="1" x14ac:dyDescent="0.2">
      <c r="A7" s="46" t="s">
        <v>141</v>
      </c>
      <c r="B7" s="47" t="s">
        <v>138</v>
      </c>
      <c r="C7" s="48">
        <v>3243</v>
      </c>
      <c r="D7" s="49" t="s">
        <v>14</v>
      </c>
      <c r="E7" s="49" t="s">
        <v>15</v>
      </c>
      <c r="F7" s="49" t="s">
        <v>142</v>
      </c>
      <c r="G7" s="49" t="s">
        <v>17</v>
      </c>
      <c r="H7" s="49" t="s">
        <v>18</v>
      </c>
      <c r="I7" s="49" t="s">
        <v>50</v>
      </c>
      <c r="J7" s="49" t="s">
        <v>143</v>
      </c>
      <c r="K7" s="50">
        <v>15750</v>
      </c>
      <c r="L7" s="50" t="s">
        <v>83</v>
      </c>
      <c r="M7" s="50" t="s">
        <v>22</v>
      </c>
      <c r="N7" s="49" t="s">
        <v>262</v>
      </c>
    </row>
    <row r="8" spans="1:14" s="31" customFormat="1" x14ac:dyDescent="0.2">
      <c r="A8" s="46" t="s">
        <v>144</v>
      </c>
      <c r="B8" s="47" t="s">
        <v>145</v>
      </c>
      <c r="C8" s="48">
        <v>3450</v>
      </c>
      <c r="D8" s="49" t="s">
        <v>146</v>
      </c>
      <c r="E8" s="49" t="s">
        <v>55</v>
      </c>
      <c r="F8" s="49" t="s">
        <v>147</v>
      </c>
      <c r="G8" s="49" t="s">
        <v>17</v>
      </c>
      <c r="H8" s="49" t="s">
        <v>18</v>
      </c>
      <c r="I8" s="49" t="s">
        <v>37</v>
      </c>
      <c r="J8" s="49" t="s">
        <v>38</v>
      </c>
      <c r="K8" s="50">
        <v>15764</v>
      </c>
      <c r="L8" s="50" t="s">
        <v>83</v>
      </c>
      <c r="M8" s="50" t="s">
        <v>22</v>
      </c>
      <c r="N8" s="49" t="s">
        <v>314</v>
      </c>
    </row>
    <row r="9" spans="1:14" s="31" customFormat="1" x14ac:dyDescent="0.2">
      <c r="A9" s="46" t="s">
        <v>148</v>
      </c>
      <c r="B9" s="47" t="s">
        <v>145</v>
      </c>
      <c r="C9" s="48">
        <v>3243</v>
      </c>
      <c r="D9" s="49" t="s">
        <v>14</v>
      </c>
      <c r="E9" s="49" t="s">
        <v>15</v>
      </c>
      <c r="F9" s="49" t="s">
        <v>149</v>
      </c>
      <c r="G9" s="49" t="s">
        <v>17</v>
      </c>
      <c r="H9" s="49" t="s">
        <v>18</v>
      </c>
      <c r="I9" s="49" t="s">
        <v>42</v>
      </c>
      <c r="J9" s="49" t="s">
        <v>46</v>
      </c>
      <c r="K9" s="50">
        <v>15769</v>
      </c>
      <c r="L9" s="50" t="s">
        <v>83</v>
      </c>
      <c r="M9" s="50" t="s">
        <v>22</v>
      </c>
      <c r="N9" s="49" t="s">
        <v>290</v>
      </c>
    </row>
    <row r="10" spans="1:14" s="31" customFormat="1" x14ac:dyDescent="0.2">
      <c r="A10" s="52" t="s">
        <v>155</v>
      </c>
      <c r="B10" s="47" t="s">
        <v>156</v>
      </c>
      <c r="C10" s="48">
        <v>3600</v>
      </c>
      <c r="D10" s="49" t="s">
        <v>54</v>
      </c>
      <c r="E10" s="49" t="s">
        <v>65</v>
      </c>
      <c r="F10" s="49" t="s">
        <v>157</v>
      </c>
      <c r="G10" s="49" t="s">
        <v>17</v>
      </c>
      <c r="H10" s="49" t="s">
        <v>18</v>
      </c>
      <c r="I10" s="49" t="s">
        <v>37</v>
      </c>
      <c r="J10" s="49" t="s">
        <v>38</v>
      </c>
      <c r="K10" s="49"/>
      <c r="L10" s="50" t="s">
        <v>83</v>
      </c>
      <c r="M10" s="50" t="s">
        <v>22</v>
      </c>
      <c r="N10" s="49" t="s">
        <v>319</v>
      </c>
    </row>
    <row r="11" spans="1:14" s="31" customFormat="1" ht="15" x14ac:dyDescent="0.25">
      <c r="A11" s="53" t="s">
        <v>158</v>
      </c>
      <c r="B11" s="54" t="s">
        <v>159</v>
      </c>
      <c r="C11" s="55">
        <v>3243</v>
      </c>
      <c r="D11" s="56" t="s">
        <v>14</v>
      </c>
      <c r="E11" s="56" t="s">
        <v>15</v>
      </c>
      <c r="F11" s="56" t="s">
        <v>160</v>
      </c>
      <c r="G11" s="56" t="s">
        <v>17</v>
      </c>
      <c r="H11" s="56" t="s">
        <v>18</v>
      </c>
      <c r="I11" s="56" t="s">
        <v>50</v>
      </c>
      <c r="J11" s="56" t="s">
        <v>161</v>
      </c>
      <c r="K11" s="57">
        <v>16024</v>
      </c>
      <c r="L11" s="57" t="s">
        <v>21</v>
      </c>
      <c r="M11" s="57" t="s">
        <v>22</v>
      </c>
      <c r="N11" s="49" t="s">
        <v>321</v>
      </c>
    </row>
    <row r="12" spans="1:14" s="106" customFormat="1" ht="15" x14ac:dyDescent="0.25">
      <c r="A12" s="101"/>
      <c r="B12" s="102"/>
      <c r="C12" s="103"/>
      <c r="D12" s="104"/>
      <c r="E12" s="104"/>
      <c r="F12" s="104"/>
      <c r="G12" s="104"/>
      <c r="H12" s="104"/>
      <c r="I12" s="104"/>
      <c r="J12" s="104"/>
      <c r="K12" s="105"/>
      <c r="L12" s="105"/>
      <c r="M12" s="105"/>
    </row>
    <row r="13" spans="1:14" s="106" customFormat="1" ht="15" x14ac:dyDescent="0.25">
      <c r="A13" s="101"/>
      <c r="B13" s="107" t="s">
        <v>305</v>
      </c>
      <c r="C13" s="33">
        <f>SUM(C2:C12)</f>
        <v>33001</v>
      </c>
      <c r="D13" s="104"/>
      <c r="E13" s="104"/>
      <c r="F13" s="104"/>
      <c r="G13" s="104"/>
      <c r="H13" s="104"/>
      <c r="I13" s="104"/>
      <c r="J13" s="104"/>
      <c r="K13" s="105"/>
      <c r="L13" s="105"/>
      <c r="M13" s="105"/>
    </row>
    <row r="14" spans="1:14" s="106" customFormat="1" ht="15.75" thickBot="1" x14ac:dyDescent="0.3">
      <c r="A14" s="101"/>
      <c r="B14" s="102"/>
      <c r="C14" s="103"/>
      <c r="D14" s="104"/>
      <c r="E14" s="104"/>
      <c r="F14" s="104"/>
      <c r="G14" s="104"/>
      <c r="H14" s="104"/>
      <c r="I14" s="104"/>
      <c r="J14" s="104"/>
      <c r="K14" s="105"/>
      <c r="L14" s="105"/>
      <c r="M14" s="105"/>
    </row>
    <row r="15" spans="1:14" ht="33.75" x14ac:dyDescent="0.2">
      <c r="A15" s="1" t="s">
        <v>0</v>
      </c>
      <c r="B15" s="22" t="s">
        <v>1</v>
      </c>
      <c r="C15" s="23" t="s">
        <v>2</v>
      </c>
      <c r="D15" s="24" t="s">
        <v>3</v>
      </c>
      <c r="E15" s="24" t="s">
        <v>4</v>
      </c>
      <c r="F15" s="24" t="s">
        <v>5</v>
      </c>
      <c r="G15" s="24" t="s">
        <v>6</v>
      </c>
      <c r="H15" s="24" t="s">
        <v>7</v>
      </c>
      <c r="I15" s="24" t="s">
        <v>8</v>
      </c>
      <c r="J15" s="24" t="s">
        <v>9</v>
      </c>
      <c r="K15" s="4" t="s">
        <v>10</v>
      </c>
      <c r="L15" s="4" t="s">
        <v>0</v>
      </c>
      <c r="M15" s="4" t="s">
        <v>11</v>
      </c>
      <c r="N15" s="45" t="s">
        <v>308</v>
      </c>
    </row>
    <row r="16" spans="1:14" s="31" customFormat="1" x14ac:dyDescent="0.2">
      <c r="A16" s="46" t="s">
        <v>132</v>
      </c>
      <c r="B16" s="47" t="s">
        <v>129</v>
      </c>
      <c r="C16" s="48">
        <v>3772.5</v>
      </c>
      <c r="D16" s="49" t="s">
        <v>14</v>
      </c>
      <c r="E16" s="49" t="s">
        <v>133</v>
      </c>
      <c r="F16" s="49" t="s">
        <v>134</v>
      </c>
      <c r="G16" s="49" t="s">
        <v>17</v>
      </c>
      <c r="H16" s="49" t="s">
        <v>18</v>
      </c>
      <c r="I16" s="49" t="s">
        <v>135</v>
      </c>
      <c r="J16" s="49" t="s">
        <v>136</v>
      </c>
      <c r="K16" s="50"/>
      <c r="L16" s="50" t="s">
        <v>83</v>
      </c>
      <c r="M16" s="50" t="s">
        <v>27</v>
      </c>
      <c r="N16" s="49" t="s">
        <v>312</v>
      </c>
    </row>
    <row r="17" spans="1:14" s="31" customFormat="1" x14ac:dyDescent="0.2">
      <c r="A17" s="46" t="s">
        <v>150</v>
      </c>
      <c r="B17" s="47" t="s">
        <v>151</v>
      </c>
      <c r="C17" s="48">
        <v>5256.25</v>
      </c>
      <c r="D17" s="49" t="s">
        <v>14</v>
      </c>
      <c r="E17" s="49" t="s">
        <v>15</v>
      </c>
      <c r="F17" s="49" t="s">
        <v>152</v>
      </c>
      <c r="G17" s="49" t="s">
        <v>17</v>
      </c>
      <c r="H17" s="49" t="s">
        <v>18</v>
      </c>
      <c r="I17" s="49" t="s">
        <v>153</v>
      </c>
      <c r="J17" s="49" t="s">
        <v>154</v>
      </c>
      <c r="K17" s="50">
        <v>15768</v>
      </c>
      <c r="L17" s="50" t="s">
        <v>21</v>
      </c>
      <c r="M17" s="50" t="s">
        <v>27</v>
      </c>
      <c r="N17" s="49" t="s">
        <v>315</v>
      </c>
    </row>
    <row r="18" spans="1:14" s="31" customFormat="1" x14ac:dyDescent="0.2">
      <c r="A18" s="46" t="s">
        <v>125</v>
      </c>
      <c r="B18" s="47" t="s">
        <v>112</v>
      </c>
      <c r="C18" s="48">
        <v>1450</v>
      </c>
      <c r="D18" s="49" t="s">
        <v>14</v>
      </c>
      <c r="E18" s="49" t="s">
        <v>15</v>
      </c>
      <c r="F18" s="49" t="s">
        <v>126</v>
      </c>
      <c r="G18" s="49" t="s">
        <v>17</v>
      </c>
      <c r="H18" s="49" t="s">
        <v>18</v>
      </c>
      <c r="I18" s="49" t="s">
        <v>127</v>
      </c>
      <c r="J18" s="49" t="s">
        <v>26</v>
      </c>
      <c r="K18" s="50">
        <v>15695</v>
      </c>
      <c r="L18" s="50" t="s">
        <v>83</v>
      </c>
      <c r="M18" s="50" t="s">
        <v>27</v>
      </c>
      <c r="N18" s="49" t="s">
        <v>259</v>
      </c>
    </row>
    <row r="19" spans="1:14" s="31" customFormat="1" x14ac:dyDescent="0.2">
      <c r="A19" s="46" t="s">
        <v>176</v>
      </c>
      <c r="B19" s="47" t="s">
        <v>178</v>
      </c>
      <c r="C19" s="48">
        <v>5052.5</v>
      </c>
      <c r="D19" s="49" t="s">
        <v>14</v>
      </c>
      <c r="E19" s="49" t="s">
        <v>15</v>
      </c>
      <c r="F19" s="49" t="s">
        <v>179</v>
      </c>
      <c r="G19" s="49"/>
      <c r="H19" s="49"/>
      <c r="I19" s="47" t="s">
        <v>177</v>
      </c>
      <c r="J19" s="49"/>
      <c r="K19" s="50">
        <v>15944</v>
      </c>
      <c r="L19" s="50" t="s">
        <v>21</v>
      </c>
      <c r="M19" s="50" t="s">
        <v>27</v>
      </c>
      <c r="N19" s="50" t="s">
        <v>320</v>
      </c>
    </row>
    <row r="20" spans="1:14" s="106" customFormat="1" x14ac:dyDescent="0.2">
      <c r="A20" s="112"/>
      <c r="B20" s="113"/>
      <c r="C20" s="114"/>
      <c r="I20" s="113"/>
      <c r="K20" s="115"/>
      <c r="L20" s="115"/>
      <c r="M20" s="115"/>
      <c r="N20" s="115"/>
    </row>
    <row r="21" spans="1:14" s="106" customFormat="1" ht="15" x14ac:dyDescent="0.25">
      <c r="A21" s="112"/>
      <c r="B21" s="107" t="s">
        <v>305</v>
      </c>
      <c r="C21" s="33">
        <f>SUM(C16:C20)</f>
        <v>15531.25</v>
      </c>
      <c r="I21" s="113"/>
      <c r="K21" s="115"/>
      <c r="L21" s="115"/>
      <c r="M21" s="115"/>
      <c r="N21" s="115"/>
    </row>
    <row r="22" spans="1:14" s="106" customFormat="1" ht="13.5" thickBot="1" x14ac:dyDescent="0.25">
      <c r="A22" s="112"/>
      <c r="B22" s="113"/>
      <c r="C22" s="114"/>
      <c r="I22" s="113"/>
      <c r="K22" s="115"/>
      <c r="L22" s="115"/>
      <c r="M22" s="115"/>
      <c r="N22" s="115"/>
    </row>
    <row r="23" spans="1:14" ht="33.75" x14ac:dyDescent="0.2">
      <c r="A23" s="1" t="s">
        <v>0</v>
      </c>
      <c r="B23" s="22" t="s">
        <v>1</v>
      </c>
      <c r="C23" s="23" t="s">
        <v>2</v>
      </c>
      <c r="D23" s="24" t="s">
        <v>3</v>
      </c>
      <c r="E23" s="24" t="s">
        <v>4</v>
      </c>
      <c r="F23" s="24" t="s">
        <v>5</v>
      </c>
      <c r="G23" s="24" t="s">
        <v>6</v>
      </c>
      <c r="H23" s="24" t="s">
        <v>7</v>
      </c>
      <c r="I23" s="24" t="s">
        <v>8</v>
      </c>
      <c r="J23" s="24" t="s">
        <v>9</v>
      </c>
      <c r="K23" s="4" t="s">
        <v>10</v>
      </c>
      <c r="L23" s="4" t="s">
        <v>0</v>
      </c>
      <c r="M23" s="4" t="s">
        <v>11</v>
      </c>
      <c r="N23" s="45" t="s">
        <v>308</v>
      </c>
    </row>
    <row r="24" spans="1:14" s="31" customFormat="1" x14ac:dyDescent="0.2">
      <c r="A24" s="96" t="s">
        <v>162</v>
      </c>
      <c r="B24" s="97" t="s">
        <v>129</v>
      </c>
      <c r="C24" s="98">
        <v>3200</v>
      </c>
      <c r="D24" s="99" t="s">
        <v>14</v>
      </c>
      <c r="E24" s="99" t="s">
        <v>15</v>
      </c>
      <c r="F24" s="99" t="s">
        <v>164</v>
      </c>
      <c r="G24" s="99"/>
      <c r="H24" s="99"/>
      <c r="I24" s="97" t="s">
        <v>163</v>
      </c>
      <c r="J24" s="99"/>
      <c r="K24" s="100">
        <v>16175</v>
      </c>
      <c r="L24" s="100" t="s">
        <v>39</v>
      </c>
      <c r="M24" s="100" t="s">
        <v>310</v>
      </c>
      <c r="N24" s="100" t="s">
        <v>323</v>
      </c>
    </row>
    <row r="25" spans="1:14" s="31" customFormat="1" x14ac:dyDescent="0.2">
      <c r="A25" s="46" t="s">
        <v>167</v>
      </c>
      <c r="B25" s="47" t="s">
        <v>138</v>
      </c>
      <c r="C25" s="48">
        <v>2560</v>
      </c>
      <c r="D25" s="49" t="s">
        <v>14</v>
      </c>
      <c r="E25" s="49" t="s">
        <v>15</v>
      </c>
      <c r="F25" s="49" t="s">
        <v>169</v>
      </c>
      <c r="G25" s="49"/>
      <c r="H25" s="49"/>
      <c r="I25" s="47" t="s">
        <v>168</v>
      </c>
      <c r="J25" s="49"/>
      <c r="K25" s="50">
        <v>15765</v>
      </c>
      <c r="L25" s="50" t="s">
        <v>39</v>
      </c>
      <c r="M25" s="50" t="s">
        <v>310</v>
      </c>
      <c r="N25" s="50" t="s">
        <v>313</v>
      </c>
    </row>
    <row r="26" spans="1:14" s="31" customFormat="1" x14ac:dyDescent="0.2">
      <c r="A26" s="46" t="s">
        <v>170</v>
      </c>
      <c r="B26" s="47" t="s">
        <v>151</v>
      </c>
      <c r="C26" s="48">
        <v>3200</v>
      </c>
      <c r="D26" s="49" t="s">
        <v>14</v>
      </c>
      <c r="E26" s="49" t="s">
        <v>15</v>
      </c>
      <c r="F26" s="49" t="s">
        <v>172</v>
      </c>
      <c r="G26" s="49"/>
      <c r="H26" s="49"/>
      <c r="I26" s="47" t="s">
        <v>171</v>
      </c>
      <c r="J26" s="49"/>
      <c r="K26" s="50"/>
      <c r="L26" s="50" t="s">
        <v>39</v>
      </c>
      <c r="M26" s="50" t="s">
        <v>310</v>
      </c>
      <c r="N26" s="50" t="s">
        <v>316</v>
      </c>
    </row>
    <row r="27" spans="1:14" s="31" customFormat="1" x14ac:dyDescent="0.2">
      <c r="A27" s="46" t="s">
        <v>173</v>
      </c>
      <c r="B27" s="47" t="s">
        <v>151</v>
      </c>
      <c r="C27" s="48">
        <v>2520</v>
      </c>
      <c r="D27" s="49" t="s">
        <v>174</v>
      </c>
      <c r="E27" s="49" t="s">
        <v>89</v>
      </c>
      <c r="F27" s="49" t="s">
        <v>175</v>
      </c>
      <c r="G27" s="49"/>
      <c r="H27" s="49"/>
      <c r="I27" s="47" t="s">
        <v>80</v>
      </c>
      <c r="J27" s="49"/>
      <c r="K27" s="50"/>
      <c r="L27" s="50" t="s">
        <v>39</v>
      </c>
      <c r="M27" s="50" t="s">
        <v>310</v>
      </c>
      <c r="N27" s="50" t="s">
        <v>317</v>
      </c>
    </row>
    <row r="28" spans="1:14" s="31" customFormat="1" x14ac:dyDescent="0.2">
      <c r="A28" s="46" t="s">
        <v>128</v>
      </c>
      <c r="B28" s="47" t="s">
        <v>129</v>
      </c>
      <c r="C28" s="48">
        <v>3200</v>
      </c>
      <c r="D28" s="49" t="s">
        <v>14</v>
      </c>
      <c r="E28" s="49" t="s">
        <v>15</v>
      </c>
      <c r="F28" s="49" t="s">
        <v>130</v>
      </c>
      <c r="G28" s="49" t="s">
        <v>17</v>
      </c>
      <c r="H28" s="49" t="s">
        <v>18</v>
      </c>
      <c r="I28" s="49" t="s">
        <v>131</v>
      </c>
      <c r="J28" s="49" t="s">
        <v>38</v>
      </c>
      <c r="K28" s="50">
        <v>15700</v>
      </c>
      <c r="L28" s="50" t="s">
        <v>39</v>
      </c>
      <c r="M28" s="50" t="s">
        <v>310</v>
      </c>
      <c r="N28" s="49" t="s">
        <v>311</v>
      </c>
    </row>
    <row r="30" spans="1:14" x14ac:dyDescent="0.2">
      <c r="C30" s="2"/>
    </row>
    <row r="31" spans="1:14" s="32" customFormat="1" ht="15" x14ac:dyDescent="0.25">
      <c r="A31" s="32" t="s">
        <v>299</v>
      </c>
      <c r="C31" s="33"/>
    </row>
    <row r="32" spans="1:14" s="32" customFormat="1" ht="14.25" x14ac:dyDescent="0.2">
      <c r="A32" s="32" t="s">
        <v>325</v>
      </c>
      <c r="B32" s="34">
        <v>43895</v>
      </c>
      <c r="C32" s="35">
        <v>3200</v>
      </c>
      <c r="D32" s="32" t="s">
        <v>301</v>
      </c>
      <c r="F32" s="32" t="s">
        <v>303</v>
      </c>
    </row>
    <row r="33" spans="1:6" s="32" customFormat="1" ht="14.25" x14ac:dyDescent="0.2">
      <c r="A33" s="32" t="s">
        <v>324</v>
      </c>
      <c r="B33" s="34">
        <v>43896</v>
      </c>
      <c r="C33" s="43">
        <v>3200</v>
      </c>
      <c r="D33" s="32" t="s">
        <v>301</v>
      </c>
      <c r="F33" s="32" t="s">
        <v>303</v>
      </c>
    </row>
    <row r="34" spans="1:6" s="32" customFormat="1" ht="15" x14ac:dyDescent="0.25">
      <c r="C34" s="33"/>
    </row>
    <row r="35" spans="1:6" s="32" customFormat="1" ht="15" x14ac:dyDescent="0.25">
      <c r="B35" s="3" t="s">
        <v>279</v>
      </c>
      <c r="C35" s="33">
        <f>SUM(C24:C34)</f>
        <v>21080</v>
      </c>
    </row>
    <row r="38" spans="1:6" x14ac:dyDescent="0.2">
      <c r="C38" s="51"/>
    </row>
    <row r="40" spans="1:6" ht="15" x14ac:dyDescent="0.25">
      <c r="A40" s="223" t="s">
        <v>306</v>
      </c>
      <c r="B40" s="223"/>
      <c r="C40" s="9">
        <f>+C13+C21+C35</f>
        <v>69612.25</v>
      </c>
    </row>
    <row r="43" spans="1:6" x14ac:dyDescent="0.2">
      <c r="C43" s="51"/>
    </row>
  </sheetData>
  <autoFilter ref="A1:N27"/>
  <mergeCells count="1">
    <mergeCell ref="A40:B40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4" workbookViewId="0">
      <selection activeCell="F23" sqref="F23"/>
    </sheetView>
  </sheetViews>
  <sheetFormatPr baseColWidth="10" defaultColWidth="11.42578125" defaultRowHeight="12.75" x14ac:dyDescent="0.2"/>
  <cols>
    <col min="1" max="1" width="44.28515625" style="8" customWidth="1"/>
    <col min="2" max="2" width="22.5703125" style="8" bestFit="1" customWidth="1"/>
    <col min="3" max="4" width="11.42578125" style="8"/>
    <col min="5" max="5" width="5.7109375" style="8" customWidth="1"/>
    <col min="6" max="6" width="11.42578125" style="8"/>
    <col min="7" max="7" width="16.5703125" style="8" customWidth="1"/>
    <col min="8" max="16384" width="11.42578125" style="8"/>
  </cols>
  <sheetData>
    <row r="1" spans="1:8" ht="15" x14ac:dyDescent="0.25">
      <c r="A1" s="10" t="s">
        <v>272</v>
      </c>
      <c r="B1" s="11"/>
    </row>
    <row r="2" spans="1:8" x14ac:dyDescent="0.2">
      <c r="A2" s="44" t="s">
        <v>326</v>
      </c>
    </row>
    <row r="3" spans="1:8" ht="15" x14ac:dyDescent="0.25">
      <c r="A3" s="12"/>
      <c r="B3" s="13"/>
    </row>
    <row r="4" spans="1:8" ht="15" x14ac:dyDescent="0.25">
      <c r="A4" s="14" t="s">
        <v>273</v>
      </c>
      <c r="B4" s="13" t="s">
        <v>274</v>
      </c>
      <c r="D4" s="13" t="s">
        <v>275</v>
      </c>
    </row>
    <row r="5" spans="1:8" x14ac:dyDescent="0.2">
      <c r="A5" s="44" t="s">
        <v>22</v>
      </c>
      <c r="B5" s="11">
        <f>MARZO!C13</f>
        <v>33001</v>
      </c>
      <c r="D5" s="11">
        <f>MARZO!C13</f>
        <v>33001</v>
      </c>
    </row>
    <row r="6" spans="1:8" x14ac:dyDescent="0.2">
      <c r="A6" s="44" t="s">
        <v>665</v>
      </c>
      <c r="B6" s="11">
        <f>MARZO!C21</f>
        <v>15531.25</v>
      </c>
      <c r="D6" s="11">
        <f>MARZO!C21</f>
        <v>15531.25</v>
      </c>
    </row>
    <row r="7" spans="1:8" x14ac:dyDescent="0.2">
      <c r="A7" s="44" t="s">
        <v>292</v>
      </c>
      <c r="B7" s="20">
        <f>MARZO!C35</f>
        <v>21080</v>
      </c>
      <c r="D7" s="20">
        <f>MARZO!C35</f>
        <v>21080</v>
      </c>
    </row>
    <row r="8" spans="1:8" x14ac:dyDescent="0.2">
      <c r="A8" s="8" t="s">
        <v>276</v>
      </c>
      <c r="B8" s="15">
        <f>SUM(B5:B7)</f>
        <v>69612.25</v>
      </c>
      <c r="D8" s="15">
        <f>SUM(D5:D7)</f>
        <v>69612.25</v>
      </c>
    </row>
    <row r="9" spans="1:8" ht="13.5" x14ac:dyDescent="0.25">
      <c r="A9" s="16"/>
    </row>
    <row r="10" spans="1:8" ht="13.5" x14ac:dyDescent="0.25">
      <c r="A10" s="16"/>
    </row>
    <row r="11" spans="1:8" ht="15" x14ac:dyDescent="0.25">
      <c r="A11" s="14" t="s">
        <v>277</v>
      </c>
    </row>
    <row r="12" spans="1:8" ht="15" x14ac:dyDescent="0.25">
      <c r="A12" s="44" t="s">
        <v>327</v>
      </c>
      <c r="B12" s="13"/>
    </row>
    <row r="13" spans="1:8" ht="15.75" x14ac:dyDescent="0.25">
      <c r="A13" s="44" t="s">
        <v>661</v>
      </c>
      <c r="B13" s="17">
        <v>31320.03</v>
      </c>
      <c r="D13" s="17">
        <v>31320.03</v>
      </c>
      <c r="F13" s="171" t="s">
        <v>666</v>
      </c>
      <c r="G13" s="170" t="s">
        <v>669</v>
      </c>
      <c r="H13" s="170" t="s">
        <v>670</v>
      </c>
    </row>
    <row r="14" spans="1:8" ht="16.5" thickBot="1" x14ac:dyDescent="0.3">
      <c r="A14" s="44" t="s">
        <v>664</v>
      </c>
      <c r="B14" s="94">
        <v>35245.17</v>
      </c>
      <c r="D14" s="94">
        <v>35245.17</v>
      </c>
      <c r="F14" s="171" t="s">
        <v>675</v>
      </c>
      <c r="G14" s="175" t="s">
        <v>678</v>
      </c>
      <c r="H14" s="166" t="s">
        <v>670</v>
      </c>
    </row>
    <row r="15" spans="1:8" ht="15" x14ac:dyDescent="0.25">
      <c r="A15" s="19" t="s">
        <v>279</v>
      </c>
      <c r="B15" s="13">
        <f>+B13+B14</f>
        <v>66565.2</v>
      </c>
      <c r="D15" s="13">
        <f>+D13+D14</f>
        <v>66565.2</v>
      </c>
    </row>
    <row r="16" spans="1:8" ht="15" x14ac:dyDescent="0.25">
      <c r="A16" s="8" t="s">
        <v>280</v>
      </c>
      <c r="B16" s="13"/>
    </row>
    <row r="17" spans="1:4" x14ac:dyDescent="0.2">
      <c r="B17" s="11"/>
    </row>
    <row r="18" spans="1:4" x14ac:dyDescent="0.2">
      <c r="A18" s="8" t="s">
        <v>281</v>
      </c>
      <c r="B18" s="11">
        <f>B8-B15</f>
        <v>3047.0500000000029</v>
      </c>
      <c r="D18" s="11">
        <f>D8-D15</f>
        <v>3047.0500000000029</v>
      </c>
    </row>
    <row r="19" spans="1:4" x14ac:dyDescent="0.2">
      <c r="A19" s="8" t="s">
        <v>282</v>
      </c>
      <c r="B19" s="11">
        <f>+B18/1.08</f>
        <v>2821.3425925925949</v>
      </c>
      <c r="D19" s="11">
        <f>+D18/1.08</f>
        <v>2821.3425925925949</v>
      </c>
    </row>
    <row r="20" spans="1:4" x14ac:dyDescent="0.2">
      <c r="A20" s="8" t="s">
        <v>283</v>
      </c>
      <c r="B20" s="20">
        <f>+B19*0.16</f>
        <v>451.4148148148152</v>
      </c>
      <c r="D20" s="20">
        <f>+D19*0.16</f>
        <v>451.4148148148152</v>
      </c>
    </row>
    <row r="21" spans="1:4" ht="15" x14ac:dyDescent="0.25">
      <c r="A21" s="8" t="s">
        <v>284</v>
      </c>
      <c r="B21" s="21">
        <f>+B19+B20</f>
        <v>3272.75740740741</v>
      </c>
      <c r="D21" s="21">
        <f>+D19+D20</f>
        <v>3272.75740740741</v>
      </c>
    </row>
    <row r="25" spans="1:4" x14ac:dyDescent="0.2">
      <c r="A25" s="19"/>
    </row>
  </sheetData>
  <conditionalFormatting sqref="G14">
    <cfRule type="containsBlanks" dxfId="1" priority="1">
      <formula>LEN(TRIM(G14))=0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9"/>
  <sheetViews>
    <sheetView topLeftCell="A28" zoomScale="90" zoomScaleNormal="90" workbookViewId="0">
      <selection activeCell="G49" sqref="G49"/>
    </sheetView>
  </sheetViews>
  <sheetFormatPr baseColWidth="10" defaultRowHeight="12.75" x14ac:dyDescent="0.2"/>
  <cols>
    <col min="1" max="1" width="37.140625" customWidth="1"/>
    <col min="3" max="3" width="13.42578125" customWidth="1"/>
    <col min="5" max="5" width="7.5703125" customWidth="1"/>
    <col min="8" max="8" width="18.28515625" customWidth="1"/>
    <col min="10" max="10" width="28.28515625" bestFit="1" customWidth="1"/>
    <col min="11" max="11" width="10.5703125" customWidth="1"/>
    <col min="12" max="12" width="14.7109375" customWidth="1"/>
    <col min="14" max="14" width="38.7109375" customWidth="1"/>
  </cols>
  <sheetData>
    <row r="1" spans="1:14" ht="45" x14ac:dyDescent="0.2">
      <c r="A1" s="58" t="s">
        <v>180</v>
      </c>
      <c r="B1" s="5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59" t="s">
        <v>10</v>
      </c>
      <c r="L1" s="59" t="s">
        <v>180</v>
      </c>
      <c r="M1" s="59" t="s">
        <v>181</v>
      </c>
      <c r="N1" s="59" t="s">
        <v>257</v>
      </c>
    </row>
    <row r="2" spans="1:14" s="31" customFormat="1" x14ac:dyDescent="0.2">
      <c r="A2" s="52" t="s">
        <v>182</v>
      </c>
      <c r="B2" s="47" t="s">
        <v>183</v>
      </c>
      <c r="C2" s="48">
        <v>3250</v>
      </c>
      <c r="D2" s="60" t="s">
        <v>14</v>
      </c>
      <c r="E2" s="60" t="s">
        <v>15</v>
      </c>
      <c r="F2" s="60" t="s">
        <v>184</v>
      </c>
      <c r="G2" s="60" t="s">
        <v>17</v>
      </c>
      <c r="H2" s="60" t="s">
        <v>18</v>
      </c>
      <c r="I2" s="60" t="s">
        <v>185</v>
      </c>
      <c r="J2" s="60" t="s">
        <v>122</v>
      </c>
      <c r="K2" s="50">
        <v>16055</v>
      </c>
      <c r="L2" s="50" t="s">
        <v>21</v>
      </c>
      <c r="M2" s="50" t="s">
        <v>22</v>
      </c>
      <c r="N2" s="49" t="s">
        <v>322</v>
      </c>
    </row>
    <row r="3" spans="1:14" s="31" customFormat="1" x14ac:dyDescent="0.2">
      <c r="A3" s="52" t="s">
        <v>190</v>
      </c>
      <c r="B3" s="47" t="s">
        <v>187</v>
      </c>
      <c r="C3" s="48">
        <v>3243</v>
      </c>
      <c r="D3" s="60" t="s">
        <v>14</v>
      </c>
      <c r="E3" s="60" t="s">
        <v>15</v>
      </c>
      <c r="F3" s="60" t="s">
        <v>191</v>
      </c>
      <c r="G3" s="60" t="s">
        <v>17</v>
      </c>
      <c r="H3" s="60" t="s">
        <v>18</v>
      </c>
      <c r="I3" s="60" t="s">
        <v>192</v>
      </c>
      <c r="J3" s="60" t="s">
        <v>193</v>
      </c>
      <c r="K3" s="50">
        <v>16058</v>
      </c>
      <c r="L3" s="50" t="s">
        <v>21</v>
      </c>
      <c r="M3" s="50" t="s">
        <v>22</v>
      </c>
      <c r="N3" s="49" t="s">
        <v>333</v>
      </c>
    </row>
    <row r="4" spans="1:14" s="31" customFormat="1" x14ac:dyDescent="0.2">
      <c r="A4" s="52" t="s">
        <v>197</v>
      </c>
      <c r="B4" s="47" t="s">
        <v>187</v>
      </c>
      <c r="C4" s="48">
        <v>3243</v>
      </c>
      <c r="D4" s="60" t="s">
        <v>14</v>
      </c>
      <c r="E4" s="60" t="s">
        <v>15</v>
      </c>
      <c r="F4" s="60" t="s">
        <v>198</v>
      </c>
      <c r="G4" s="60" t="s">
        <v>17</v>
      </c>
      <c r="H4" s="60" t="s">
        <v>18</v>
      </c>
      <c r="I4" s="60" t="s">
        <v>42</v>
      </c>
      <c r="J4" s="60" t="s">
        <v>43</v>
      </c>
      <c r="K4" s="50">
        <v>16056</v>
      </c>
      <c r="L4" s="50" t="s">
        <v>21</v>
      </c>
      <c r="M4" s="50" t="s">
        <v>22</v>
      </c>
      <c r="N4" s="49" t="s">
        <v>332</v>
      </c>
    </row>
    <row r="5" spans="1:14" s="31" customFormat="1" x14ac:dyDescent="0.2">
      <c r="A5" s="52" t="s">
        <v>199</v>
      </c>
      <c r="B5" s="47" t="s">
        <v>200</v>
      </c>
      <c r="C5" s="48">
        <v>3450</v>
      </c>
      <c r="D5" s="60" t="s">
        <v>14</v>
      </c>
      <c r="E5" s="60" t="s">
        <v>15</v>
      </c>
      <c r="F5" s="60" t="s">
        <v>201</v>
      </c>
      <c r="G5" s="60" t="s">
        <v>17</v>
      </c>
      <c r="H5" s="60" t="s">
        <v>18</v>
      </c>
      <c r="I5" s="60" t="s">
        <v>42</v>
      </c>
      <c r="J5" s="60" t="s">
        <v>46</v>
      </c>
      <c r="K5" s="50">
        <v>16065</v>
      </c>
      <c r="L5" s="50" t="s">
        <v>21</v>
      </c>
      <c r="M5" s="50" t="s">
        <v>22</v>
      </c>
      <c r="N5" s="49" t="s">
        <v>335</v>
      </c>
    </row>
    <row r="6" spans="1:14" s="31" customFormat="1" x14ac:dyDescent="0.2">
      <c r="A6" s="52" t="s">
        <v>202</v>
      </c>
      <c r="B6" s="47" t="s">
        <v>200</v>
      </c>
      <c r="C6" s="48">
        <v>4117.5</v>
      </c>
      <c r="D6" s="60" t="s">
        <v>14</v>
      </c>
      <c r="E6" s="60" t="s">
        <v>15</v>
      </c>
      <c r="F6" s="60" t="s">
        <v>203</v>
      </c>
      <c r="G6" s="60" t="s">
        <v>17</v>
      </c>
      <c r="H6" s="60" t="s">
        <v>18</v>
      </c>
      <c r="I6" s="60" t="s">
        <v>50</v>
      </c>
      <c r="J6" s="60" t="s">
        <v>204</v>
      </c>
      <c r="K6" s="50">
        <v>16060</v>
      </c>
      <c r="L6" s="50" t="s">
        <v>21</v>
      </c>
      <c r="M6" s="50" t="s">
        <v>22</v>
      </c>
      <c r="N6" s="49" t="s">
        <v>334</v>
      </c>
    </row>
    <row r="7" spans="1:14" s="31" customFormat="1" x14ac:dyDescent="0.2">
      <c r="A7" s="52" t="s">
        <v>205</v>
      </c>
      <c r="B7" s="47" t="s">
        <v>206</v>
      </c>
      <c r="C7" s="48">
        <v>3450</v>
      </c>
      <c r="D7" s="60" t="s">
        <v>14</v>
      </c>
      <c r="E7" s="60" t="s">
        <v>15</v>
      </c>
      <c r="F7" s="60" t="s">
        <v>207</v>
      </c>
      <c r="G7" s="60" t="s">
        <v>17</v>
      </c>
      <c r="H7" s="60" t="s">
        <v>18</v>
      </c>
      <c r="I7" s="60" t="s">
        <v>50</v>
      </c>
      <c r="J7" s="60" t="s">
        <v>208</v>
      </c>
      <c r="K7" s="50">
        <v>16070</v>
      </c>
      <c r="L7" s="50" t="s">
        <v>21</v>
      </c>
      <c r="M7" s="50" t="s">
        <v>22</v>
      </c>
      <c r="N7" s="49" t="s">
        <v>336</v>
      </c>
    </row>
    <row r="8" spans="1:14" s="31" customFormat="1" x14ac:dyDescent="0.2">
      <c r="A8" s="52" t="s">
        <v>209</v>
      </c>
      <c r="B8" s="47" t="s">
        <v>210</v>
      </c>
      <c r="C8" s="48">
        <v>3450</v>
      </c>
      <c r="D8" s="60" t="s">
        <v>139</v>
      </c>
      <c r="E8" s="60" t="s">
        <v>89</v>
      </c>
      <c r="F8" s="60" t="s">
        <v>211</v>
      </c>
      <c r="G8" s="60" t="s">
        <v>17</v>
      </c>
      <c r="H8" s="60" t="s">
        <v>18</v>
      </c>
      <c r="I8" s="60" t="s">
        <v>37</v>
      </c>
      <c r="J8" s="60" t="s">
        <v>38</v>
      </c>
      <c r="K8" s="50">
        <v>16084</v>
      </c>
      <c r="L8" s="50" t="s">
        <v>21</v>
      </c>
      <c r="M8" s="50" t="s">
        <v>22</v>
      </c>
      <c r="N8" s="49" t="s">
        <v>270</v>
      </c>
    </row>
    <row r="9" spans="1:14" s="31" customFormat="1" x14ac:dyDescent="0.2">
      <c r="A9" s="46" t="s">
        <v>212</v>
      </c>
      <c r="B9" s="47" t="s">
        <v>213</v>
      </c>
      <c r="C9" s="48">
        <v>3450</v>
      </c>
      <c r="D9" s="49" t="s">
        <v>54</v>
      </c>
      <c r="E9" s="49" t="s">
        <v>65</v>
      </c>
      <c r="F9" s="49" t="s">
        <v>214</v>
      </c>
      <c r="G9" s="49" t="s">
        <v>17</v>
      </c>
      <c r="H9" s="49" t="s">
        <v>18</v>
      </c>
      <c r="I9" s="49" t="s">
        <v>37</v>
      </c>
      <c r="J9" s="49" t="s">
        <v>38</v>
      </c>
      <c r="K9" s="50">
        <v>16101</v>
      </c>
      <c r="L9" s="50" t="s">
        <v>21</v>
      </c>
      <c r="M9" s="50" t="s">
        <v>22</v>
      </c>
      <c r="N9" s="49" t="s">
        <v>265</v>
      </c>
    </row>
    <row r="10" spans="1:14" s="31" customFormat="1" x14ac:dyDescent="0.2">
      <c r="A10" s="46" t="s">
        <v>219</v>
      </c>
      <c r="B10" s="47" t="s">
        <v>220</v>
      </c>
      <c r="C10" s="48">
        <v>3945</v>
      </c>
      <c r="D10" s="49" t="s">
        <v>14</v>
      </c>
      <c r="E10" s="49" t="s">
        <v>15</v>
      </c>
      <c r="F10" s="49" t="s">
        <v>221</v>
      </c>
      <c r="G10" s="49" t="s">
        <v>17</v>
      </c>
      <c r="H10" s="49" t="s">
        <v>18</v>
      </c>
      <c r="I10" s="49" t="s">
        <v>50</v>
      </c>
      <c r="J10" s="49" t="s">
        <v>222</v>
      </c>
      <c r="K10" s="50">
        <v>16139</v>
      </c>
      <c r="L10" s="50" t="s">
        <v>21</v>
      </c>
      <c r="M10" s="50" t="s">
        <v>22</v>
      </c>
      <c r="N10" s="49" t="s">
        <v>334</v>
      </c>
    </row>
    <row r="11" spans="1:14" s="31" customFormat="1" x14ac:dyDescent="0.2">
      <c r="A11" s="128" t="s">
        <v>234</v>
      </c>
      <c r="B11" s="109" t="s">
        <v>235</v>
      </c>
      <c r="C11" s="110">
        <v>3243</v>
      </c>
      <c r="D11" s="129" t="s">
        <v>14</v>
      </c>
      <c r="E11" s="129" t="s">
        <v>15</v>
      </c>
      <c r="F11" s="129" t="s">
        <v>236</v>
      </c>
      <c r="G11" s="129" t="s">
        <v>17</v>
      </c>
      <c r="H11" s="129" t="s">
        <v>18</v>
      </c>
      <c r="I11" s="129" t="s">
        <v>237</v>
      </c>
      <c r="J11" s="129" t="s">
        <v>193</v>
      </c>
      <c r="K11" s="111">
        <v>16140</v>
      </c>
      <c r="L11" s="111" t="s">
        <v>21</v>
      </c>
      <c r="M11" s="111" t="s">
        <v>22</v>
      </c>
      <c r="N11" s="95" t="s">
        <v>333</v>
      </c>
    </row>
    <row r="12" spans="1:14" s="108" customFormat="1" x14ac:dyDescent="0.2">
      <c r="A12" s="136"/>
      <c r="B12" s="137"/>
      <c r="C12" s="138"/>
      <c r="D12" s="139"/>
      <c r="E12" s="139"/>
      <c r="F12" s="139"/>
      <c r="G12" s="139"/>
      <c r="H12" s="139"/>
      <c r="I12" s="139"/>
      <c r="J12" s="139"/>
      <c r="K12" s="140"/>
      <c r="L12" s="140"/>
      <c r="M12" s="140"/>
    </row>
    <row r="13" spans="1:14" s="32" customFormat="1" ht="15" x14ac:dyDescent="0.25">
      <c r="A13" s="32" t="s">
        <v>299</v>
      </c>
      <c r="C13" s="33"/>
      <c r="G13" s="32" t="s">
        <v>340</v>
      </c>
    </row>
    <row r="14" spans="1:14" s="32" customFormat="1" ht="14.25" x14ac:dyDescent="0.2">
      <c r="A14" s="32" t="s">
        <v>289</v>
      </c>
      <c r="B14" s="34">
        <v>43949</v>
      </c>
      <c r="C14" s="35">
        <v>7222.5</v>
      </c>
      <c r="D14" s="32" t="s">
        <v>339</v>
      </c>
      <c r="F14" s="32" t="s">
        <v>303</v>
      </c>
      <c r="G14" s="32">
        <v>16152</v>
      </c>
    </row>
    <row r="15" spans="1:14" s="32" customFormat="1" ht="14.25" x14ac:dyDescent="0.2">
      <c r="B15" s="34"/>
      <c r="C15" s="35"/>
    </row>
    <row r="16" spans="1:14" s="32" customFormat="1" ht="15" x14ac:dyDescent="0.25">
      <c r="B16" s="146" t="s">
        <v>305</v>
      </c>
      <c r="C16" s="33">
        <f>SUM(C2:C14)</f>
        <v>42064</v>
      </c>
    </row>
    <row r="17" spans="1:14" s="32" customFormat="1" ht="14.25" x14ac:dyDescent="0.2">
      <c r="B17" s="34"/>
      <c r="C17" s="35"/>
    </row>
    <row r="18" spans="1:14" s="106" customFormat="1" x14ac:dyDescent="0.2">
      <c r="A18" s="141"/>
      <c r="B18" s="113"/>
      <c r="C18" s="114"/>
      <c r="D18" s="135"/>
      <c r="E18" s="135"/>
      <c r="F18" s="135"/>
      <c r="G18" s="135"/>
      <c r="H18" s="135"/>
      <c r="I18" s="135"/>
      <c r="J18" s="135"/>
      <c r="K18" s="115"/>
      <c r="L18" s="115"/>
      <c r="M18" s="115"/>
    </row>
    <row r="19" spans="1:14" ht="45" x14ac:dyDescent="0.2">
      <c r="A19" s="130" t="s">
        <v>180</v>
      </c>
      <c r="B19" s="131" t="s">
        <v>1</v>
      </c>
      <c r="C19" s="132" t="s">
        <v>2</v>
      </c>
      <c r="D19" s="133" t="s">
        <v>3</v>
      </c>
      <c r="E19" s="133" t="s">
        <v>4</v>
      </c>
      <c r="F19" s="133" t="s">
        <v>5</v>
      </c>
      <c r="G19" s="133" t="s">
        <v>6</v>
      </c>
      <c r="H19" s="133" t="s">
        <v>7</v>
      </c>
      <c r="I19" s="133" t="s">
        <v>8</v>
      </c>
      <c r="J19" s="133" t="s">
        <v>9</v>
      </c>
      <c r="K19" s="134" t="s">
        <v>10</v>
      </c>
      <c r="L19" s="134" t="s">
        <v>180</v>
      </c>
      <c r="M19" s="134" t="s">
        <v>181</v>
      </c>
      <c r="N19" s="134" t="s">
        <v>257</v>
      </c>
    </row>
    <row r="20" spans="1:14" s="31" customFormat="1" x14ac:dyDescent="0.2">
      <c r="A20" s="52" t="s">
        <v>186</v>
      </c>
      <c r="B20" s="47" t="s">
        <v>187</v>
      </c>
      <c r="C20" s="48">
        <v>1450</v>
      </c>
      <c r="D20" s="60" t="s">
        <v>14</v>
      </c>
      <c r="E20" s="60" t="s">
        <v>15</v>
      </c>
      <c r="F20" s="60" t="s">
        <v>188</v>
      </c>
      <c r="G20" s="60" t="s">
        <v>17</v>
      </c>
      <c r="H20" s="60" t="s">
        <v>18</v>
      </c>
      <c r="I20" s="60" t="s">
        <v>189</v>
      </c>
      <c r="J20" s="60" t="s">
        <v>26</v>
      </c>
      <c r="K20" s="50">
        <v>16054</v>
      </c>
      <c r="L20" s="50" t="s">
        <v>21</v>
      </c>
      <c r="M20" s="50" t="s">
        <v>27</v>
      </c>
      <c r="N20" s="49" t="s">
        <v>287</v>
      </c>
    </row>
    <row r="21" spans="1:14" s="31" customFormat="1" x14ac:dyDescent="0.2">
      <c r="A21" s="46" t="s">
        <v>215</v>
      </c>
      <c r="B21" s="47" t="s">
        <v>216</v>
      </c>
      <c r="C21" s="48">
        <v>6600</v>
      </c>
      <c r="D21" s="49" t="s">
        <v>14</v>
      </c>
      <c r="E21" s="49" t="s">
        <v>15</v>
      </c>
      <c r="F21" s="49" t="s">
        <v>217</v>
      </c>
      <c r="G21" s="49" t="s">
        <v>17</v>
      </c>
      <c r="H21" s="49" t="s">
        <v>18</v>
      </c>
      <c r="I21" s="49" t="s">
        <v>218</v>
      </c>
      <c r="J21" s="49" t="s">
        <v>196</v>
      </c>
      <c r="K21" s="50">
        <v>16074</v>
      </c>
      <c r="L21" s="50" t="s">
        <v>21</v>
      </c>
      <c r="M21" s="50" t="s">
        <v>27</v>
      </c>
      <c r="N21" s="49" t="s">
        <v>315</v>
      </c>
    </row>
    <row r="22" spans="1:14" s="31" customFormat="1" x14ac:dyDescent="0.2">
      <c r="A22" s="147" t="s">
        <v>194</v>
      </c>
      <c r="B22" s="109" t="s">
        <v>187</v>
      </c>
      <c r="C22" s="110">
        <v>5525</v>
      </c>
      <c r="D22" s="129" t="s">
        <v>14</v>
      </c>
      <c r="E22" s="129" t="s">
        <v>15</v>
      </c>
      <c r="F22" s="129" t="s">
        <v>195</v>
      </c>
      <c r="G22" s="129" t="s">
        <v>17</v>
      </c>
      <c r="H22" s="129" t="s">
        <v>18</v>
      </c>
      <c r="I22" s="129" t="s">
        <v>189</v>
      </c>
      <c r="J22" s="129" t="s">
        <v>196</v>
      </c>
      <c r="K22" s="111">
        <v>16057</v>
      </c>
      <c r="L22" s="111" t="s">
        <v>21</v>
      </c>
      <c r="M22" s="111" t="s">
        <v>27</v>
      </c>
      <c r="N22" s="95" t="s">
        <v>315</v>
      </c>
    </row>
    <row r="23" spans="1:14" s="108" customFormat="1" x14ac:dyDescent="0.2">
      <c r="A23" s="148"/>
      <c r="B23" s="137"/>
      <c r="C23" s="138"/>
      <c r="D23" s="139"/>
      <c r="E23" s="139"/>
      <c r="F23" s="139"/>
      <c r="G23" s="139"/>
      <c r="H23" s="139"/>
      <c r="I23" s="139"/>
      <c r="J23" s="139"/>
      <c r="K23" s="140"/>
      <c r="L23" s="140"/>
      <c r="M23" s="140"/>
    </row>
    <row r="24" spans="1:14" s="106" customFormat="1" x14ac:dyDescent="0.2">
      <c r="A24" s="149"/>
      <c r="B24" s="113"/>
      <c r="C24" s="114"/>
      <c r="D24" s="135"/>
      <c r="E24" s="135"/>
      <c r="F24" s="135"/>
      <c r="G24" s="135"/>
      <c r="H24" s="135"/>
      <c r="I24" s="135"/>
      <c r="J24" s="135"/>
      <c r="K24" s="115"/>
      <c r="L24" s="115"/>
      <c r="M24" s="115"/>
    </row>
    <row r="25" spans="1:14" s="106" customFormat="1" ht="15" x14ac:dyDescent="0.25">
      <c r="A25" s="149"/>
      <c r="B25" s="146" t="s">
        <v>305</v>
      </c>
      <c r="C25" s="33">
        <f>SUM(C20:C23)</f>
        <v>13575</v>
      </c>
      <c r="D25" s="135"/>
      <c r="E25" s="135"/>
      <c r="F25" s="135"/>
      <c r="G25" s="135"/>
      <c r="H25" s="135"/>
      <c r="I25" s="135"/>
      <c r="J25" s="135"/>
      <c r="K25" s="115"/>
      <c r="L25" s="115"/>
      <c r="M25" s="115"/>
    </row>
    <row r="26" spans="1:14" s="106" customFormat="1" x14ac:dyDescent="0.2">
      <c r="A26" s="149"/>
      <c r="B26" s="113"/>
      <c r="C26" s="114"/>
      <c r="D26" s="135"/>
      <c r="E26" s="135"/>
      <c r="F26" s="135"/>
      <c r="G26" s="135"/>
      <c r="H26" s="135"/>
      <c r="I26" s="135"/>
      <c r="J26" s="135"/>
      <c r="K26" s="115"/>
      <c r="L26" s="115"/>
      <c r="M26" s="115"/>
    </row>
    <row r="27" spans="1:14" s="106" customFormat="1" x14ac:dyDescent="0.2">
      <c r="A27" s="149"/>
      <c r="B27" s="113"/>
      <c r="C27" s="114"/>
      <c r="D27" s="135"/>
      <c r="E27" s="135"/>
      <c r="F27" s="135"/>
      <c r="G27" s="135"/>
      <c r="H27" s="135"/>
      <c r="I27" s="135"/>
      <c r="J27" s="135"/>
      <c r="K27" s="115"/>
      <c r="L27" s="115"/>
      <c r="M27" s="115"/>
    </row>
    <row r="28" spans="1:14" s="127" customFormat="1" x14ac:dyDescent="0.2">
      <c r="A28" s="142"/>
      <c r="B28" s="143"/>
      <c r="C28" s="144"/>
      <c r="K28" s="145"/>
      <c r="L28" s="145"/>
      <c r="M28" s="145"/>
    </row>
    <row r="29" spans="1:14" ht="45" x14ac:dyDescent="0.2">
      <c r="A29" s="130" t="s">
        <v>180</v>
      </c>
      <c r="B29" s="131" t="s">
        <v>1</v>
      </c>
      <c r="C29" s="132" t="s">
        <v>2</v>
      </c>
      <c r="D29" s="133" t="s">
        <v>3</v>
      </c>
      <c r="E29" s="133" t="s">
        <v>4</v>
      </c>
      <c r="F29" s="133" t="s">
        <v>5</v>
      </c>
      <c r="G29" s="133" t="s">
        <v>6</v>
      </c>
      <c r="H29" s="133" t="s">
        <v>7</v>
      </c>
      <c r="I29" s="133" t="s">
        <v>8</v>
      </c>
      <c r="J29" s="133" t="s">
        <v>9</v>
      </c>
      <c r="K29" s="134" t="s">
        <v>10</v>
      </c>
      <c r="L29" s="134" t="s">
        <v>180</v>
      </c>
      <c r="M29" s="134" t="s">
        <v>181</v>
      </c>
      <c r="N29" s="134" t="s">
        <v>257</v>
      </c>
    </row>
    <row r="30" spans="1:14" s="31" customFormat="1" x14ac:dyDescent="0.2">
      <c r="A30" s="46" t="s">
        <v>223</v>
      </c>
      <c r="B30" s="47" t="s">
        <v>220</v>
      </c>
      <c r="C30" s="48">
        <v>5375</v>
      </c>
      <c r="D30" s="49" t="s">
        <v>14</v>
      </c>
      <c r="E30" s="49" t="s">
        <v>15</v>
      </c>
      <c r="F30" s="49" t="s">
        <v>224</v>
      </c>
      <c r="G30" s="49" t="s">
        <v>17</v>
      </c>
      <c r="H30" s="49" t="s">
        <v>18</v>
      </c>
      <c r="I30" s="49" t="s">
        <v>225</v>
      </c>
      <c r="J30" s="49" t="s">
        <v>226</v>
      </c>
      <c r="K30" s="50" t="s">
        <v>264</v>
      </c>
      <c r="L30" s="50" t="s">
        <v>21</v>
      </c>
      <c r="M30" s="50" t="s">
        <v>292</v>
      </c>
      <c r="N30" s="49" t="s">
        <v>337</v>
      </c>
    </row>
    <row r="31" spans="1:14" s="31" customFormat="1" x14ac:dyDescent="0.2">
      <c r="A31" s="52" t="s">
        <v>227</v>
      </c>
      <c r="B31" s="47" t="s">
        <v>228</v>
      </c>
      <c r="C31" s="48">
        <v>2932.5</v>
      </c>
      <c r="D31" s="60" t="s">
        <v>14</v>
      </c>
      <c r="E31" s="60" t="s">
        <v>15</v>
      </c>
      <c r="F31" s="60" t="s">
        <v>229</v>
      </c>
      <c r="G31" s="60" t="s">
        <v>17</v>
      </c>
      <c r="H31" s="60" t="s">
        <v>18</v>
      </c>
      <c r="I31" s="60" t="s">
        <v>230</v>
      </c>
      <c r="J31" s="60" t="s">
        <v>38</v>
      </c>
      <c r="K31" s="50">
        <v>16147</v>
      </c>
      <c r="L31" s="50" t="s">
        <v>21</v>
      </c>
      <c r="M31" s="50" t="s">
        <v>292</v>
      </c>
      <c r="N31" s="49" t="s">
        <v>338</v>
      </c>
    </row>
    <row r="32" spans="1:14" s="31" customFormat="1" x14ac:dyDescent="0.2">
      <c r="A32" s="52" t="s">
        <v>231</v>
      </c>
      <c r="B32" s="47" t="s">
        <v>228</v>
      </c>
      <c r="C32" s="48">
        <v>517.5</v>
      </c>
      <c r="D32" s="60" t="s">
        <v>93</v>
      </c>
      <c r="E32" s="60" t="s">
        <v>89</v>
      </c>
      <c r="F32" s="60" t="s">
        <v>232</v>
      </c>
      <c r="G32" s="60" t="s">
        <v>17</v>
      </c>
      <c r="H32" s="60" t="s">
        <v>18</v>
      </c>
      <c r="I32" s="60" t="s">
        <v>233</v>
      </c>
      <c r="J32" s="60" t="s">
        <v>38</v>
      </c>
      <c r="K32" s="50" t="s">
        <v>264</v>
      </c>
      <c r="L32" s="50" t="s">
        <v>21</v>
      </c>
      <c r="M32" s="50" t="s">
        <v>292</v>
      </c>
      <c r="N32" s="49" t="s">
        <v>338</v>
      </c>
    </row>
    <row r="33" spans="1:14" s="31" customFormat="1" x14ac:dyDescent="0.2">
      <c r="A33" s="52" t="s">
        <v>238</v>
      </c>
      <c r="B33" s="47" t="s">
        <v>239</v>
      </c>
      <c r="C33" s="48">
        <v>3450</v>
      </c>
      <c r="D33" s="60" t="s">
        <v>14</v>
      </c>
      <c r="E33" s="60" t="s">
        <v>15</v>
      </c>
      <c r="F33" s="60" t="s">
        <v>240</v>
      </c>
      <c r="G33" s="60" t="s">
        <v>17</v>
      </c>
      <c r="H33" s="60" t="s">
        <v>18</v>
      </c>
      <c r="I33" s="60" t="s">
        <v>241</v>
      </c>
      <c r="J33" s="60" t="s">
        <v>242</v>
      </c>
      <c r="K33" s="50">
        <v>16162</v>
      </c>
      <c r="L33" s="50" t="s">
        <v>21</v>
      </c>
      <c r="M33" s="50" t="s">
        <v>292</v>
      </c>
      <c r="N33" s="49" t="s">
        <v>341</v>
      </c>
    </row>
    <row r="34" spans="1:14" s="31" customFormat="1" x14ac:dyDescent="0.2">
      <c r="A34" s="52" t="s">
        <v>243</v>
      </c>
      <c r="B34" s="47" t="s">
        <v>239</v>
      </c>
      <c r="C34" s="48">
        <v>3450</v>
      </c>
      <c r="D34" s="60" t="s">
        <v>93</v>
      </c>
      <c r="E34" s="60" t="s">
        <v>166</v>
      </c>
      <c r="F34" s="60" t="s">
        <v>244</v>
      </c>
      <c r="G34" s="60" t="s">
        <v>17</v>
      </c>
      <c r="H34" s="60" t="s">
        <v>18</v>
      </c>
      <c r="I34" s="60" t="s">
        <v>245</v>
      </c>
      <c r="J34" s="60" t="s">
        <v>38</v>
      </c>
      <c r="K34" s="50">
        <v>16170</v>
      </c>
      <c r="L34" s="50" t="s">
        <v>21</v>
      </c>
      <c r="M34" s="50" t="s">
        <v>292</v>
      </c>
      <c r="N34" s="49" t="s">
        <v>343</v>
      </c>
    </row>
    <row r="35" spans="1:14" s="31" customFormat="1" x14ac:dyDescent="0.2">
      <c r="A35" s="52" t="s">
        <v>246</v>
      </c>
      <c r="B35" s="47" t="s">
        <v>239</v>
      </c>
      <c r="C35" s="48">
        <v>3450</v>
      </c>
      <c r="D35" s="60" t="s">
        <v>14</v>
      </c>
      <c r="E35" s="60" t="s">
        <v>15</v>
      </c>
      <c r="F35" s="60" t="s">
        <v>247</v>
      </c>
      <c r="G35" s="60" t="s">
        <v>17</v>
      </c>
      <c r="H35" s="60" t="s">
        <v>18</v>
      </c>
      <c r="I35" s="60" t="s">
        <v>248</v>
      </c>
      <c r="J35" s="60" t="s">
        <v>249</v>
      </c>
      <c r="K35" s="50">
        <v>16174</v>
      </c>
      <c r="L35" s="50" t="s">
        <v>21</v>
      </c>
      <c r="M35" s="50" t="s">
        <v>292</v>
      </c>
      <c r="N35" s="49" t="s">
        <v>293</v>
      </c>
    </row>
    <row r="36" spans="1:14" s="31" customFormat="1" x14ac:dyDescent="0.2">
      <c r="A36" s="52" t="s">
        <v>250</v>
      </c>
      <c r="B36" s="47" t="s">
        <v>239</v>
      </c>
      <c r="C36" s="48">
        <v>3450</v>
      </c>
      <c r="D36" s="60" t="s">
        <v>251</v>
      </c>
      <c r="E36" s="60" t="s">
        <v>55</v>
      </c>
      <c r="F36" s="60" t="s">
        <v>252</v>
      </c>
      <c r="G36" s="60" t="s">
        <v>17</v>
      </c>
      <c r="H36" s="60" t="s">
        <v>18</v>
      </c>
      <c r="I36" s="60" t="s">
        <v>37</v>
      </c>
      <c r="J36" s="60" t="s">
        <v>38</v>
      </c>
      <c r="K36" s="50">
        <v>16246</v>
      </c>
      <c r="L36" s="50" t="s">
        <v>21</v>
      </c>
      <c r="M36" s="50" t="s">
        <v>292</v>
      </c>
      <c r="N36" s="49" t="s">
        <v>342</v>
      </c>
    </row>
    <row r="37" spans="1:14" s="31" customFormat="1" x14ac:dyDescent="0.2">
      <c r="A37" s="52" t="s">
        <v>253</v>
      </c>
      <c r="B37" s="47" t="s">
        <v>239</v>
      </c>
      <c r="C37" s="48">
        <v>6693</v>
      </c>
      <c r="D37" s="60" t="s">
        <v>14</v>
      </c>
      <c r="E37" s="60" t="s">
        <v>15</v>
      </c>
      <c r="F37" s="60" t="s">
        <v>254</v>
      </c>
      <c r="G37" s="60" t="s">
        <v>17</v>
      </c>
      <c r="H37" s="60" t="s">
        <v>18</v>
      </c>
      <c r="I37" s="60" t="s">
        <v>255</v>
      </c>
      <c r="J37" s="60" t="s">
        <v>256</v>
      </c>
      <c r="K37" s="50">
        <v>16219</v>
      </c>
      <c r="L37" s="50" t="s">
        <v>21</v>
      </c>
      <c r="M37" s="50" t="s">
        <v>292</v>
      </c>
      <c r="N37" s="49" t="s">
        <v>344</v>
      </c>
    </row>
    <row r="42" spans="1:14" ht="15" x14ac:dyDescent="0.25">
      <c r="B42" s="3" t="s">
        <v>279</v>
      </c>
      <c r="C42" s="33">
        <f>SUM(C30:C41)</f>
        <v>29318</v>
      </c>
    </row>
    <row r="44" spans="1:14" x14ac:dyDescent="0.2">
      <c r="C44" s="2"/>
    </row>
    <row r="45" spans="1:14" x14ac:dyDescent="0.2">
      <c r="C45" s="2"/>
    </row>
    <row r="47" spans="1:14" x14ac:dyDescent="0.2">
      <c r="C47" s="51"/>
    </row>
    <row r="49" spans="1:3" ht="15" x14ac:dyDescent="0.25">
      <c r="A49" s="223" t="s">
        <v>306</v>
      </c>
      <c r="B49" s="223"/>
      <c r="C49" s="9">
        <f>+C16+C25+C42</f>
        <v>84957</v>
      </c>
    </row>
  </sheetData>
  <autoFilter ref="A1:N37"/>
  <mergeCells count="1">
    <mergeCell ref="A49:B49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4" workbookViewId="0">
      <selection activeCell="H24" sqref="H24"/>
    </sheetView>
  </sheetViews>
  <sheetFormatPr baseColWidth="10" defaultColWidth="11.42578125" defaultRowHeight="12.75" x14ac:dyDescent="0.2"/>
  <cols>
    <col min="1" max="1" width="44.28515625" style="8" customWidth="1"/>
    <col min="2" max="2" width="22.5703125" style="8" bestFit="1" customWidth="1"/>
    <col min="3" max="4" width="11.42578125" style="8"/>
    <col min="5" max="5" width="7" style="8" customWidth="1"/>
    <col min="6" max="6" width="11.42578125" style="8"/>
    <col min="7" max="7" width="14.5703125" style="8" customWidth="1"/>
    <col min="8" max="16384" width="11.42578125" style="8"/>
  </cols>
  <sheetData>
    <row r="1" spans="1:8" ht="15" x14ac:dyDescent="0.25">
      <c r="A1" s="10" t="s">
        <v>272</v>
      </c>
      <c r="B1" s="11"/>
    </row>
    <row r="2" spans="1:8" x14ac:dyDescent="0.2">
      <c r="A2" s="44" t="s">
        <v>329</v>
      </c>
    </row>
    <row r="3" spans="1:8" ht="15" x14ac:dyDescent="0.25">
      <c r="A3" s="12"/>
      <c r="B3" s="13"/>
    </row>
    <row r="4" spans="1:8" ht="15" x14ac:dyDescent="0.25">
      <c r="A4" s="14" t="s">
        <v>273</v>
      </c>
      <c r="B4" s="13" t="s">
        <v>274</v>
      </c>
      <c r="D4" s="13" t="s">
        <v>275</v>
      </c>
    </row>
    <row r="5" spans="1:8" x14ac:dyDescent="0.2">
      <c r="A5" s="44" t="s">
        <v>22</v>
      </c>
      <c r="B5" s="11">
        <f>ABRIL!C16</f>
        <v>42064</v>
      </c>
      <c r="D5" s="11">
        <f>ABRIL!C16</f>
        <v>42064</v>
      </c>
    </row>
    <row r="6" spans="1:8" x14ac:dyDescent="0.2">
      <c r="A6" s="44" t="s">
        <v>665</v>
      </c>
      <c r="B6" s="11">
        <f>ABRIL!C25</f>
        <v>13575</v>
      </c>
      <c r="D6" s="11">
        <f>ABRIL!C25</f>
        <v>13575</v>
      </c>
    </row>
    <row r="7" spans="1:8" x14ac:dyDescent="0.2">
      <c r="A7" s="44" t="s">
        <v>292</v>
      </c>
      <c r="B7" s="20">
        <f>ABRIL!C42</f>
        <v>29318</v>
      </c>
      <c r="D7" s="20">
        <f>ABRIL!C42</f>
        <v>29318</v>
      </c>
    </row>
    <row r="8" spans="1:8" x14ac:dyDescent="0.2">
      <c r="A8" s="8" t="s">
        <v>276</v>
      </c>
      <c r="B8" s="15">
        <f>SUM(B5:B7)</f>
        <v>84957</v>
      </c>
      <c r="D8" s="15">
        <f>SUM(D5:D7)</f>
        <v>84957</v>
      </c>
    </row>
    <row r="9" spans="1:8" ht="13.5" x14ac:dyDescent="0.25">
      <c r="A9" s="16"/>
    </row>
    <row r="10" spans="1:8" ht="13.5" x14ac:dyDescent="0.25">
      <c r="A10" s="16"/>
    </row>
    <row r="11" spans="1:8" ht="15" x14ac:dyDescent="0.25">
      <c r="A11" s="14" t="s">
        <v>277</v>
      </c>
    </row>
    <row r="12" spans="1:8" ht="15.75" thickBot="1" x14ac:dyDescent="0.3">
      <c r="A12" s="44" t="s">
        <v>330</v>
      </c>
      <c r="B12" s="13"/>
    </row>
    <row r="13" spans="1:8" ht="16.5" thickBot="1" x14ac:dyDescent="0.3">
      <c r="A13" s="44" t="s">
        <v>661</v>
      </c>
      <c r="B13" s="17">
        <v>34245.17</v>
      </c>
      <c r="D13" s="17">
        <v>34245.17</v>
      </c>
      <c r="F13" s="171" t="s">
        <v>666</v>
      </c>
      <c r="G13" s="165" t="s">
        <v>672</v>
      </c>
      <c r="H13" s="166" t="s">
        <v>673</v>
      </c>
    </row>
    <row r="14" spans="1:8" ht="16.5" thickBot="1" x14ac:dyDescent="0.3">
      <c r="A14" s="44" t="s">
        <v>679</v>
      </c>
      <c r="B14" s="18">
        <v>37895.17</v>
      </c>
      <c r="D14" s="18">
        <v>37895.17</v>
      </c>
      <c r="F14" s="171" t="s">
        <v>675</v>
      </c>
      <c r="G14" s="218" t="s">
        <v>696</v>
      </c>
      <c r="H14" s="166" t="s">
        <v>673</v>
      </c>
    </row>
    <row r="15" spans="1:8" ht="15" x14ac:dyDescent="0.25">
      <c r="A15" s="19" t="s">
        <v>279</v>
      </c>
      <c r="B15" s="13">
        <f>+B13+B14</f>
        <v>72140.34</v>
      </c>
      <c r="D15" s="13">
        <f>+D13+D14</f>
        <v>72140.34</v>
      </c>
    </row>
    <row r="16" spans="1:8" ht="15" x14ac:dyDescent="0.25">
      <c r="A16" s="8" t="s">
        <v>280</v>
      </c>
      <c r="B16" s="13"/>
    </row>
    <row r="17" spans="1:4" x14ac:dyDescent="0.2">
      <c r="B17" s="11"/>
    </row>
    <row r="18" spans="1:4" x14ac:dyDescent="0.2">
      <c r="A18" s="8" t="s">
        <v>281</v>
      </c>
      <c r="B18" s="11">
        <f>B8-B15</f>
        <v>12816.660000000003</v>
      </c>
      <c r="D18" s="11">
        <f>D8-D15</f>
        <v>12816.660000000003</v>
      </c>
    </row>
    <row r="19" spans="1:4" x14ac:dyDescent="0.2">
      <c r="A19" s="8" t="s">
        <v>282</v>
      </c>
      <c r="B19" s="11">
        <f>+B18/1.08</f>
        <v>11867.277777777781</v>
      </c>
      <c r="D19" s="11">
        <f>+D18/1.08</f>
        <v>11867.277777777781</v>
      </c>
    </row>
    <row r="20" spans="1:4" x14ac:dyDescent="0.2">
      <c r="A20" s="8" t="s">
        <v>283</v>
      </c>
      <c r="B20" s="20">
        <f>+B19*0.16</f>
        <v>1898.764444444445</v>
      </c>
      <c r="D20" s="20">
        <f>+D19*0.16</f>
        <v>1898.764444444445</v>
      </c>
    </row>
    <row r="21" spans="1:4" ht="15" x14ac:dyDescent="0.25">
      <c r="A21" s="8" t="s">
        <v>284</v>
      </c>
      <c r="B21" s="21">
        <f>+B19+B20</f>
        <v>13766.042222222226</v>
      </c>
      <c r="D21" s="21">
        <f>+D19+D20</f>
        <v>13766.042222222226</v>
      </c>
    </row>
    <row r="25" spans="1:4" x14ac:dyDescent="0.2">
      <c r="A25" s="19"/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0"/>
  <sheetViews>
    <sheetView topLeftCell="A30" zoomScale="80" zoomScaleNormal="80" workbookViewId="0">
      <selection activeCell="A36" sqref="A36"/>
    </sheetView>
  </sheetViews>
  <sheetFormatPr baseColWidth="10" defaultRowHeight="12.75" x14ac:dyDescent="0.2"/>
  <cols>
    <col min="1" max="1" width="23.140625" customWidth="1"/>
    <col min="3" max="3" width="13.28515625" bestFit="1" customWidth="1"/>
    <col min="7" max="7" width="21.28515625" bestFit="1" customWidth="1"/>
    <col min="8" max="8" width="15.5703125" customWidth="1"/>
    <col min="10" max="10" width="28.7109375" customWidth="1"/>
    <col min="12" max="12" width="21.85546875" customWidth="1"/>
    <col min="14" max="14" width="30.42578125" customWidth="1"/>
  </cols>
  <sheetData>
    <row r="1" spans="1:14" ht="29.25" customHeight="1" x14ac:dyDescent="0.2">
      <c r="A1" s="130" t="s">
        <v>180</v>
      </c>
      <c r="B1" s="68" t="s">
        <v>1</v>
      </c>
      <c r="C1" s="69" t="s">
        <v>2</v>
      </c>
      <c r="D1" s="70" t="s">
        <v>3</v>
      </c>
      <c r="E1" s="70" t="s">
        <v>4</v>
      </c>
      <c r="F1" s="70" t="s">
        <v>5</v>
      </c>
      <c r="G1" s="70" t="s">
        <v>6</v>
      </c>
      <c r="H1" s="70" t="s">
        <v>7</v>
      </c>
      <c r="I1" s="70" t="s">
        <v>8</v>
      </c>
      <c r="J1" s="70" t="s">
        <v>9</v>
      </c>
      <c r="K1" s="62" t="s">
        <v>10</v>
      </c>
      <c r="L1" s="62" t="s">
        <v>180</v>
      </c>
      <c r="M1" s="62" t="s">
        <v>181</v>
      </c>
      <c r="N1" s="62" t="s">
        <v>613</v>
      </c>
    </row>
    <row r="2" spans="1:14" s="31" customFormat="1" x14ac:dyDescent="0.2">
      <c r="A2" s="52" t="s">
        <v>346</v>
      </c>
      <c r="B2" s="47" t="s">
        <v>347</v>
      </c>
      <c r="C2" s="48">
        <v>3450</v>
      </c>
      <c r="D2" s="60" t="s">
        <v>14</v>
      </c>
      <c r="E2" s="60" t="s">
        <v>15</v>
      </c>
      <c r="F2" s="60" t="s">
        <v>348</v>
      </c>
      <c r="G2" s="60" t="s">
        <v>17</v>
      </c>
      <c r="H2" s="60" t="s">
        <v>18</v>
      </c>
      <c r="I2" s="60" t="s">
        <v>50</v>
      </c>
      <c r="J2" s="60" t="s">
        <v>349</v>
      </c>
      <c r="K2" s="50">
        <v>16176</v>
      </c>
      <c r="L2" s="50" t="s">
        <v>350</v>
      </c>
      <c r="M2" s="50" t="s">
        <v>22</v>
      </c>
      <c r="N2" s="49" t="s">
        <v>267</v>
      </c>
    </row>
    <row r="3" spans="1:14" s="31" customFormat="1" x14ac:dyDescent="0.2">
      <c r="A3" s="52" t="s">
        <v>355</v>
      </c>
      <c r="B3" s="47" t="s">
        <v>347</v>
      </c>
      <c r="C3" s="48">
        <v>6486</v>
      </c>
      <c r="D3" s="60" t="s">
        <v>14</v>
      </c>
      <c r="E3" s="60" t="s">
        <v>15</v>
      </c>
      <c r="F3" s="60" t="s">
        <v>356</v>
      </c>
      <c r="G3" s="60" t="s">
        <v>17</v>
      </c>
      <c r="H3" s="60" t="s">
        <v>18</v>
      </c>
      <c r="I3" s="60" t="s">
        <v>50</v>
      </c>
      <c r="J3" s="60" t="s">
        <v>357</v>
      </c>
      <c r="K3" s="50">
        <v>16177</v>
      </c>
      <c r="L3" s="50" t="s">
        <v>350</v>
      </c>
      <c r="M3" s="50" t="s">
        <v>22</v>
      </c>
      <c r="N3" s="49" t="s">
        <v>616</v>
      </c>
    </row>
    <row r="4" spans="1:14" s="31" customFormat="1" x14ac:dyDescent="0.2">
      <c r="A4" s="52" t="s">
        <v>367</v>
      </c>
      <c r="B4" s="47" t="s">
        <v>347</v>
      </c>
      <c r="C4" s="48">
        <v>3243</v>
      </c>
      <c r="D4" s="60" t="s">
        <v>14</v>
      </c>
      <c r="E4" s="60" t="s">
        <v>15</v>
      </c>
      <c r="F4" s="60" t="s">
        <v>368</v>
      </c>
      <c r="G4" s="60" t="s">
        <v>17</v>
      </c>
      <c r="H4" s="60" t="s">
        <v>18</v>
      </c>
      <c r="I4" s="60" t="s">
        <v>42</v>
      </c>
      <c r="J4" s="60" t="s">
        <v>43</v>
      </c>
      <c r="K4" s="50">
        <v>16245</v>
      </c>
      <c r="L4" s="50" t="s">
        <v>350</v>
      </c>
      <c r="M4" s="50" t="s">
        <v>22</v>
      </c>
      <c r="N4" s="49" t="s">
        <v>258</v>
      </c>
    </row>
    <row r="5" spans="1:14" s="31" customFormat="1" x14ac:dyDescent="0.2">
      <c r="A5" s="52" t="s">
        <v>383</v>
      </c>
      <c r="B5" s="47" t="s">
        <v>380</v>
      </c>
      <c r="C5" s="48">
        <v>3250</v>
      </c>
      <c r="D5" s="60" t="s">
        <v>14</v>
      </c>
      <c r="E5" s="60" t="s">
        <v>15</v>
      </c>
      <c r="F5" s="60" t="s">
        <v>384</v>
      </c>
      <c r="G5" s="60" t="s">
        <v>17</v>
      </c>
      <c r="H5" s="60" t="s">
        <v>18</v>
      </c>
      <c r="I5" s="60" t="s">
        <v>385</v>
      </c>
      <c r="J5" s="60" t="s">
        <v>122</v>
      </c>
      <c r="K5" s="50">
        <v>16236</v>
      </c>
      <c r="L5" s="50" t="s">
        <v>350</v>
      </c>
      <c r="M5" s="50" t="s">
        <v>22</v>
      </c>
      <c r="N5" s="49" t="s">
        <v>322</v>
      </c>
    </row>
    <row r="6" spans="1:14" s="31" customFormat="1" x14ac:dyDescent="0.2">
      <c r="A6" s="52" t="s">
        <v>399</v>
      </c>
      <c r="B6" s="47" t="s">
        <v>396</v>
      </c>
      <c r="C6" s="48">
        <v>3450</v>
      </c>
      <c r="D6" s="60" t="s">
        <v>14</v>
      </c>
      <c r="E6" s="60" t="s">
        <v>15</v>
      </c>
      <c r="F6" s="60" t="s">
        <v>400</v>
      </c>
      <c r="G6" s="60" t="s">
        <v>17</v>
      </c>
      <c r="H6" s="60" t="s">
        <v>18</v>
      </c>
      <c r="I6" s="60" t="s">
        <v>50</v>
      </c>
      <c r="J6" s="60" t="s">
        <v>401</v>
      </c>
      <c r="K6" s="50">
        <v>16223</v>
      </c>
      <c r="L6" s="50" t="s">
        <v>350</v>
      </c>
      <c r="M6" s="50" t="s">
        <v>22</v>
      </c>
      <c r="N6" s="49" t="s">
        <v>262</v>
      </c>
    </row>
    <row r="7" spans="1:14" s="31" customFormat="1" x14ac:dyDescent="0.2">
      <c r="A7" s="52" t="s">
        <v>402</v>
      </c>
      <c r="B7" s="47" t="s">
        <v>396</v>
      </c>
      <c r="C7" s="48">
        <v>9500</v>
      </c>
      <c r="D7" s="60" t="s">
        <v>403</v>
      </c>
      <c r="E7" s="60" t="s">
        <v>89</v>
      </c>
      <c r="F7" s="60" t="s">
        <v>404</v>
      </c>
      <c r="G7" s="60" t="s">
        <v>17</v>
      </c>
      <c r="H7" s="60" t="s">
        <v>18</v>
      </c>
      <c r="I7" s="60" t="s">
        <v>37</v>
      </c>
      <c r="J7" s="60" t="s">
        <v>38</v>
      </c>
      <c r="K7" s="50">
        <v>16224</v>
      </c>
      <c r="L7" s="50" t="s">
        <v>350</v>
      </c>
      <c r="M7" s="50" t="s">
        <v>22</v>
      </c>
      <c r="N7" s="49" t="s">
        <v>623</v>
      </c>
    </row>
    <row r="8" spans="1:14" s="31" customFormat="1" x14ac:dyDescent="0.2">
      <c r="A8" s="52" t="s">
        <v>405</v>
      </c>
      <c r="B8" s="47" t="s">
        <v>406</v>
      </c>
      <c r="C8" s="48">
        <v>3450</v>
      </c>
      <c r="D8" s="60" t="s">
        <v>370</v>
      </c>
      <c r="E8" s="60" t="s">
        <v>65</v>
      </c>
      <c r="F8" s="60" t="s">
        <v>407</v>
      </c>
      <c r="G8" s="60" t="s">
        <v>17</v>
      </c>
      <c r="H8" s="60" t="s">
        <v>18</v>
      </c>
      <c r="I8" s="60" t="s">
        <v>37</v>
      </c>
      <c r="J8" s="60" t="s">
        <v>38</v>
      </c>
      <c r="K8" s="50">
        <v>16300</v>
      </c>
      <c r="L8" s="50" t="s">
        <v>350</v>
      </c>
      <c r="M8" s="50" t="s">
        <v>22</v>
      </c>
      <c r="N8" s="49" t="s">
        <v>270</v>
      </c>
    </row>
    <row r="9" spans="1:14" s="31" customFormat="1" x14ac:dyDescent="0.2">
      <c r="A9" s="52" t="s">
        <v>410</v>
      </c>
      <c r="B9" s="47" t="s">
        <v>411</v>
      </c>
      <c r="C9" s="48">
        <v>3881</v>
      </c>
      <c r="D9" s="60" t="s">
        <v>101</v>
      </c>
      <c r="E9" s="60" t="s">
        <v>55</v>
      </c>
      <c r="F9" s="60" t="s">
        <v>412</v>
      </c>
      <c r="G9" s="60" t="s">
        <v>17</v>
      </c>
      <c r="H9" s="60" t="s">
        <v>18</v>
      </c>
      <c r="I9" s="60" t="s">
        <v>37</v>
      </c>
      <c r="J9" s="60" t="s">
        <v>38</v>
      </c>
      <c r="K9" s="50">
        <v>16279</v>
      </c>
      <c r="L9" s="50" t="s">
        <v>350</v>
      </c>
      <c r="M9" s="50" t="s">
        <v>294</v>
      </c>
      <c r="N9" s="49" t="s">
        <v>624</v>
      </c>
    </row>
    <row r="10" spans="1:14" s="31" customFormat="1" x14ac:dyDescent="0.2">
      <c r="A10" s="52" t="s">
        <v>421</v>
      </c>
      <c r="B10" s="47" t="s">
        <v>419</v>
      </c>
      <c r="C10" s="48">
        <v>3450</v>
      </c>
      <c r="D10" s="60" t="s">
        <v>54</v>
      </c>
      <c r="E10" s="60" t="s">
        <v>55</v>
      </c>
      <c r="F10" s="60" t="s">
        <v>422</v>
      </c>
      <c r="G10" s="60" t="s">
        <v>17</v>
      </c>
      <c r="H10" s="60" t="s">
        <v>18</v>
      </c>
      <c r="I10" s="60" t="s">
        <v>37</v>
      </c>
      <c r="J10" s="60" t="s">
        <v>38</v>
      </c>
      <c r="K10" s="50">
        <v>16440</v>
      </c>
      <c r="L10" s="50" t="s">
        <v>350</v>
      </c>
      <c r="M10" s="50" t="s">
        <v>22</v>
      </c>
      <c r="N10" s="49" t="s">
        <v>626</v>
      </c>
    </row>
    <row r="11" spans="1:14" s="31" customFormat="1" x14ac:dyDescent="0.2">
      <c r="A11" s="52" t="s">
        <v>423</v>
      </c>
      <c r="B11" s="47" t="s">
        <v>424</v>
      </c>
      <c r="C11" s="48">
        <v>3450</v>
      </c>
      <c r="D11" s="60" t="s">
        <v>14</v>
      </c>
      <c r="E11" s="60" t="s">
        <v>15</v>
      </c>
      <c r="F11" s="60" t="s">
        <v>425</v>
      </c>
      <c r="G11" s="60" t="s">
        <v>17</v>
      </c>
      <c r="H11" s="60" t="s">
        <v>18</v>
      </c>
      <c r="I11" s="60" t="s">
        <v>50</v>
      </c>
      <c r="J11" s="60" t="s">
        <v>426</v>
      </c>
      <c r="K11" s="50">
        <v>16274</v>
      </c>
      <c r="L11" s="50" t="s">
        <v>350</v>
      </c>
      <c r="M11" s="50" t="s">
        <v>22</v>
      </c>
      <c r="N11" s="49" t="s">
        <v>267</v>
      </c>
    </row>
    <row r="12" spans="1:14" s="31" customFormat="1" x14ac:dyDescent="0.2">
      <c r="A12" s="52" t="s">
        <v>427</v>
      </c>
      <c r="B12" s="47" t="s">
        <v>428</v>
      </c>
      <c r="C12" s="48">
        <v>3450</v>
      </c>
      <c r="D12" s="60" t="s">
        <v>14</v>
      </c>
      <c r="E12" s="60" t="s">
        <v>15</v>
      </c>
      <c r="F12" s="60" t="s">
        <v>429</v>
      </c>
      <c r="G12" s="60" t="s">
        <v>17</v>
      </c>
      <c r="H12" s="60" t="s">
        <v>18</v>
      </c>
      <c r="I12" s="60" t="s">
        <v>50</v>
      </c>
      <c r="J12" s="60" t="s">
        <v>430</v>
      </c>
      <c r="K12" s="50">
        <v>16549</v>
      </c>
      <c r="L12" s="50" t="s">
        <v>350</v>
      </c>
      <c r="M12" s="50" t="s">
        <v>22</v>
      </c>
      <c r="N12" s="49" t="s">
        <v>267</v>
      </c>
    </row>
    <row r="13" spans="1:14" s="31" customFormat="1" x14ac:dyDescent="0.2">
      <c r="A13" s="52" t="s">
        <v>431</v>
      </c>
      <c r="B13" s="47" t="s">
        <v>432</v>
      </c>
      <c r="C13" s="48">
        <v>3243</v>
      </c>
      <c r="D13" s="60" t="s">
        <v>14</v>
      </c>
      <c r="E13" s="60" t="s">
        <v>15</v>
      </c>
      <c r="F13" s="60" t="s">
        <v>433</v>
      </c>
      <c r="G13" s="60" t="s">
        <v>17</v>
      </c>
      <c r="H13" s="60" t="s">
        <v>18</v>
      </c>
      <c r="I13" s="60" t="s">
        <v>42</v>
      </c>
      <c r="J13" s="60" t="s">
        <v>43</v>
      </c>
      <c r="K13" s="50">
        <v>16760</v>
      </c>
      <c r="L13" s="50" t="s">
        <v>350</v>
      </c>
      <c r="M13" s="50" t="s">
        <v>22</v>
      </c>
      <c r="N13" s="49" t="s">
        <v>258</v>
      </c>
    </row>
    <row r="14" spans="1:14" s="31" customFormat="1" x14ac:dyDescent="0.2">
      <c r="A14" s="52" t="s">
        <v>434</v>
      </c>
      <c r="B14" s="47" t="s">
        <v>432</v>
      </c>
      <c r="C14" s="48">
        <v>3600</v>
      </c>
      <c r="D14" s="60" t="s">
        <v>14</v>
      </c>
      <c r="E14" s="60" t="s">
        <v>15</v>
      </c>
      <c r="F14" s="60" t="s">
        <v>435</v>
      </c>
      <c r="G14" s="60" t="s">
        <v>17</v>
      </c>
      <c r="H14" s="60" t="s">
        <v>18</v>
      </c>
      <c r="I14" s="60" t="s">
        <v>42</v>
      </c>
      <c r="J14" s="60" t="s">
        <v>46</v>
      </c>
      <c r="K14" s="50">
        <v>16615</v>
      </c>
      <c r="L14" s="50" t="s">
        <v>350</v>
      </c>
      <c r="M14" s="50" t="s">
        <v>22</v>
      </c>
      <c r="N14" s="49" t="s">
        <v>269</v>
      </c>
    </row>
    <row r="15" spans="1:14" s="31" customFormat="1" x14ac:dyDescent="0.2">
      <c r="A15" s="52" t="s">
        <v>436</v>
      </c>
      <c r="B15" s="47" t="s">
        <v>437</v>
      </c>
      <c r="C15" s="48">
        <v>3243</v>
      </c>
      <c r="D15" s="60" t="s">
        <v>14</v>
      </c>
      <c r="E15" s="60" t="s">
        <v>15</v>
      </c>
      <c r="F15" s="60" t="s">
        <v>438</v>
      </c>
      <c r="G15" s="60" t="s">
        <v>17</v>
      </c>
      <c r="H15" s="60" t="s">
        <v>18</v>
      </c>
      <c r="I15" s="60" t="s">
        <v>439</v>
      </c>
      <c r="J15" s="60" t="s">
        <v>193</v>
      </c>
      <c r="K15" s="50">
        <v>16564</v>
      </c>
      <c r="L15" s="50" t="s">
        <v>350</v>
      </c>
      <c r="M15" s="50" t="s">
        <v>22</v>
      </c>
      <c r="N15" s="49" t="s">
        <v>627</v>
      </c>
    </row>
    <row r="16" spans="1:14" s="31" customFormat="1" x14ac:dyDescent="0.2">
      <c r="A16" s="147" t="s">
        <v>455</v>
      </c>
      <c r="B16" s="109" t="s">
        <v>380</v>
      </c>
      <c r="C16" s="110">
        <v>3250</v>
      </c>
      <c r="D16" s="129" t="s">
        <v>93</v>
      </c>
      <c r="E16" s="129" t="s">
        <v>89</v>
      </c>
      <c r="F16" s="129" t="s">
        <v>456</v>
      </c>
      <c r="G16" s="95"/>
      <c r="H16" s="95"/>
      <c r="I16" s="109" t="s">
        <v>382</v>
      </c>
      <c r="J16" s="95"/>
      <c r="K16" s="111">
        <v>16237</v>
      </c>
      <c r="L16" s="111" t="s">
        <v>350</v>
      </c>
      <c r="M16" s="111" t="s">
        <v>22</v>
      </c>
      <c r="N16" s="95" t="s">
        <v>631</v>
      </c>
    </row>
    <row r="17" spans="1:14" s="108" customFormat="1" x14ac:dyDescent="0.2">
      <c r="A17" s="148"/>
      <c r="B17" s="137"/>
      <c r="C17" s="138"/>
      <c r="D17" s="139"/>
      <c r="E17" s="139"/>
      <c r="F17" s="139"/>
      <c r="I17" s="137"/>
      <c r="K17" s="140"/>
      <c r="L17" s="140"/>
      <c r="M17" s="140"/>
    </row>
    <row r="18" spans="1:14" s="106" customFormat="1" x14ac:dyDescent="0.2">
      <c r="A18" s="149"/>
      <c r="B18" s="3" t="s">
        <v>279</v>
      </c>
      <c r="C18" s="157">
        <f>SUM(C2:C17)</f>
        <v>60396</v>
      </c>
      <c r="D18" s="135"/>
      <c r="E18" s="135"/>
      <c r="F18" s="135"/>
      <c r="I18" s="113"/>
      <c r="K18" s="115"/>
      <c r="L18" s="115"/>
      <c r="M18" s="115"/>
    </row>
    <row r="19" spans="1:14" s="106" customFormat="1" x14ac:dyDescent="0.2">
      <c r="A19" s="149"/>
      <c r="B19" s="113"/>
      <c r="C19" s="114"/>
      <c r="D19" s="135"/>
      <c r="E19" s="135"/>
      <c r="F19" s="135"/>
      <c r="I19" s="113"/>
      <c r="K19" s="115"/>
      <c r="L19" s="115"/>
      <c r="M19" s="115"/>
    </row>
    <row r="20" spans="1:14" s="106" customFormat="1" x14ac:dyDescent="0.2">
      <c r="A20" s="149"/>
      <c r="B20" s="113"/>
      <c r="C20" s="114"/>
      <c r="D20" s="135"/>
      <c r="E20" s="135"/>
      <c r="F20" s="135"/>
      <c r="I20" s="113"/>
      <c r="K20" s="115"/>
      <c r="L20" s="115"/>
      <c r="M20" s="115"/>
    </row>
    <row r="21" spans="1:14" s="106" customFormat="1" x14ac:dyDescent="0.2">
      <c r="A21" s="149"/>
      <c r="B21" s="113"/>
      <c r="C21" s="114"/>
      <c r="D21" s="135"/>
      <c r="E21" s="135"/>
      <c r="F21" s="135"/>
      <c r="G21" s="135"/>
      <c r="H21" s="135"/>
      <c r="I21" s="135"/>
      <c r="J21" s="135"/>
      <c r="K21" s="115"/>
      <c r="L21" s="115"/>
      <c r="M21" s="115"/>
    </row>
    <row r="22" spans="1:14" s="127" customFormat="1" x14ac:dyDescent="0.2">
      <c r="A22" s="142"/>
      <c r="B22" s="143"/>
      <c r="C22" s="144"/>
      <c r="D22" s="154"/>
      <c r="E22" s="154"/>
      <c r="F22" s="154"/>
      <c r="G22" s="154"/>
      <c r="H22" s="154"/>
      <c r="I22" s="154"/>
      <c r="J22" s="154"/>
      <c r="K22" s="145"/>
      <c r="L22" s="145"/>
      <c r="M22" s="145"/>
    </row>
    <row r="23" spans="1:14" ht="29.25" customHeight="1" x14ac:dyDescent="0.2">
      <c r="A23" s="130" t="s">
        <v>180</v>
      </c>
      <c r="B23" s="151" t="s">
        <v>1</v>
      </c>
      <c r="C23" s="152" t="s">
        <v>2</v>
      </c>
      <c r="D23" s="153" t="s">
        <v>3</v>
      </c>
      <c r="E23" s="153" t="s">
        <v>4</v>
      </c>
      <c r="F23" s="153" t="s">
        <v>5</v>
      </c>
      <c r="G23" s="153" t="s">
        <v>6</v>
      </c>
      <c r="H23" s="153" t="s">
        <v>7</v>
      </c>
      <c r="I23" s="153" t="s">
        <v>8</v>
      </c>
      <c r="J23" s="153" t="s">
        <v>9</v>
      </c>
      <c r="K23" s="62" t="s">
        <v>10</v>
      </c>
      <c r="L23" s="62" t="s">
        <v>180</v>
      </c>
      <c r="M23" s="62" t="s">
        <v>181</v>
      </c>
      <c r="N23" s="62" t="s">
        <v>613</v>
      </c>
    </row>
    <row r="24" spans="1:14" s="31" customFormat="1" x14ac:dyDescent="0.2">
      <c r="A24" s="52" t="s">
        <v>358</v>
      </c>
      <c r="B24" s="47" t="s">
        <v>347</v>
      </c>
      <c r="C24" s="48">
        <v>1450</v>
      </c>
      <c r="D24" s="60" t="s">
        <v>14</v>
      </c>
      <c r="E24" s="60" t="s">
        <v>15</v>
      </c>
      <c r="F24" s="60" t="s">
        <v>359</v>
      </c>
      <c r="G24" s="60" t="s">
        <v>17</v>
      </c>
      <c r="H24" s="60" t="s">
        <v>18</v>
      </c>
      <c r="I24" s="60" t="s">
        <v>360</v>
      </c>
      <c r="J24" s="60" t="s">
        <v>26</v>
      </c>
      <c r="K24" s="50">
        <v>16178</v>
      </c>
      <c r="L24" s="50" t="s">
        <v>350</v>
      </c>
      <c r="M24" s="50" t="s">
        <v>27</v>
      </c>
      <c r="N24" s="49" t="s">
        <v>259</v>
      </c>
    </row>
    <row r="25" spans="1:14" s="31" customFormat="1" x14ac:dyDescent="0.2">
      <c r="A25" s="52" t="s">
        <v>395</v>
      </c>
      <c r="B25" s="47" t="s">
        <v>396</v>
      </c>
      <c r="C25" s="48">
        <v>3772.5</v>
      </c>
      <c r="D25" s="60" t="s">
        <v>14</v>
      </c>
      <c r="E25" s="60" t="s">
        <v>15</v>
      </c>
      <c r="F25" s="60" t="s">
        <v>397</v>
      </c>
      <c r="G25" s="60" t="s">
        <v>17</v>
      </c>
      <c r="H25" s="60" t="s">
        <v>18</v>
      </c>
      <c r="I25" s="60" t="s">
        <v>398</v>
      </c>
      <c r="J25" s="60" t="s">
        <v>38</v>
      </c>
      <c r="K25" s="50">
        <v>16225</v>
      </c>
      <c r="L25" s="50" t="s">
        <v>350</v>
      </c>
      <c r="M25" s="50" t="s">
        <v>27</v>
      </c>
      <c r="N25" s="49" t="s">
        <v>263</v>
      </c>
    </row>
    <row r="26" spans="1:14" s="31" customFormat="1" x14ac:dyDescent="0.2">
      <c r="A26" s="52" t="s">
        <v>408</v>
      </c>
      <c r="B26" s="47" t="s">
        <v>406</v>
      </c>
      <c r="C26" s="48">
        <v>3772.5</v>
      </c>
      <c r="D26" s="60" t="s">
        <v>14</v>
      </c>
      <c r="E26" s="60" t="s">
        <v>15</v>
      </c>
      <c r="F26" s="60" t="s">
        <v>409</v>
      </c>
      <c r="G26" s="60" t="s">
        <v>17</v>
      </c>
      <c r="H26" s="60" t="s">
        <v>18</v>
      </c>
      <c r="I26" s="60" t="s">
        <v>374</v>
      </c>
      <c r="J26" s="60" t="s">
        <v>38</v>
      </c>
      <c r="K26" s="50">
        <v>16451</v>
      </c>
      <c r="L26" s="50" t="s">
        <v>350</v>
      </c>
      <c r="M26" s="50" t="s">
        <v>27</v>
      </c>
      <c r="N26" s="49" t="s">
        <v>268</v>
      </c>
    </row>
    <row r="27" spans="1:14" s="31" customFormat="1" x14ac:dyDescent="0.2">
      <c r="A27" s="52" t="s">
        <v>413</v>
      </c>
      <c r="B27" s="47" t="s">
        <v>414</v>
      </c>
      <c r="C27" s="48">
        <v>5375</v>
      </c>
      <c r="D27" s="60" t="s">
        <v>14</v>
      </c>
      <c r="E27" s="60" t="s">
        <v>133</v>
      </c>
      <c r="F27" s="60" t="s">
        <v>415</v>
      </c>
      <c r="G27" s="60" t="s">
        <v>17</v>
      </c>
      <c r="H27" s="60" t="s">
        <v>18</v>
      </c>
      <c r="I27" s="60" t="s">
        <v>416</v>
      </c>
      <c r="J27" s="60" t="s">
        <v>417</v>
      </c>
      <c r="K27" s="50">
        <v>16452</v>
      </c>
      <c r="L27" s="50" t="s">
        <v>350</v>
      </c>
      <c r="M27" s="50" t="s">
        <v>27</v>
      </c>
      <c r="N27" s="49" t="s">
        <v>268</v>
      </c>
    </row>
    <row r="28" spans="1:14" s="31" customFormat="1" x14ac:dyDescent="0.2">
      <c r="A28" s="52" t="s">
        <v>440</v>
      </c>
      <c r="B28" s="47" t="s">
        <v>441</v>
      </c>
      <c r="C28" s="48">
        <v>5375</v>
      </c>
      <c r="D28" s="60" t="s">
        <v>14</v>
      </c>
      <c r="E28" s="60" t="s">
        <v>15</v>
      </c>
      <c r="F28" s="60" t="s">
        <v>442</v>
      </c>
      <c r="G28" s="60" t="s">
        <v>17</v>
      </c>
      <c r="H28" s="60" t="s">
        <v>18</v>
      </c>
      <c r="I28" s="60" t="s">
        <v>443</v>
      </c>
      <c r="J28" s="60" t="s">
        <v>444</v>
      </c>
      <c r="K28" s="50">
        <v>16696</v>
      </c>
      <c r="L28" s="50" t="s">
        <v>350</v>
      </c>
      <c r="M28" s="50" t="s">
        <v>27</v>
      </c>
      <c r="N28" s="49" t="s">
        <v>268</v>
      </c>
    </row>
    <row r="29" spans="1:14" s="31" customFormat="1" x14ac:dyDescent="0.2">
      <c r="A29" s="147" t="s">
        <v>457</v>
      </c>
      <c r="B29" s="109" t="s">
        <v>419</v>
      </c>
      <c r="C29" s="110">
        <v>5052.5</v>
      </c>
      <c r="D29" s="129" t="s">
        <v>14</v>
      </c>
      <c r="E29" s="129" t="s">
        <v>15</v>
      </c>
      <c r="F29" s="129" t="s">
        <v>458</v>
      </c>
      <c r="G29" s="95"/>
      <c r="H29" s="95"/>
      <c r="I29" s="109" t="s">
        <v>459</v>
      </c>
      <c r="J29" s="95"/>
      <c r="K29" s="155">
        <v>16283</v>
      </c>
      <c r="L29" s="155" t="s">
        <v>350</v>
      </c>
      <c r="M29" s="155" t="s">
        <v>27</v>
      </c>
      <c r="N29" s="95" t="s">
        <v>629</v>
      </c>
    </row>
    <row r="30" spans="1:14" s="108" customFormat="1" x14ac:dyDescent="0.2">
      <c r="A30" s="148"/>
      <c r="B30" s="137"/>
      <c r="C30" s="138"/>
      <c r="D30" s="139"/>
      <c r="E30" s="139"/>
      <c r="F30" s="139"/>
      <c r="I30" s="137"/>
      <c r="K30" s="156"/>
      <c r="L30" s="156"/>
      <c r="M30" s="156"/>
    </row>
    <row r="31" spans="1:14" s="106" customFormat="1" x14ac:dyDescent="0.2">
      <c r="A31" s="149"/>
      <c r="B31" s="3" t="s">
        <v>279</v>
      </c>
      <c r="C31" s="157">
        <f>SUM(C24:C30)</f>
        <v>24797.5</v>
      </c>
      <c r="D31" s="135"/>
      <c r="E31" s="135"/>
      <c r="F31" s="135"/>
      <c r="I31" s="113"/>
      <c r="K31" s="150"/>
      <c r="L31" s="150"/>
      <c r="M31" s="150"/>
    </row>
    <row r="32" spans="1:14" s="106" customFormat="1" x14ac:dyDescent="0.2">
      <c r="A32" s="149"/>
      <c r="B32" s="113"/>
      <c r="C32" s="114"/>
      <c r="D32" s="135"/>
      <c r="E32" s="135"/>
      <c r="F32" s="135"/>
      <c r="I32" s="113"/>
      <c r="K32" s="150"/>
      <c r="L32" s="150"/>
      <c r="M32" s="150"/>
    </row>
    <row r="33" spans="1:14" s="106" customFormat="1" x14ac:dyDescent="0.2">
      <c r="A33" s="149"/>
      <c r="B33" s="113"/>
      <c r="C33" s="114"/>
      <c r="D33" s="135"/>
      <c r="E33" s="135"/>
      <c r="F33" s="135"/>
      <c r="G33" s="135"/>
      <c r="H33" s="135"/>
      <c r="I33" s="135"/>
      <c r="J33" s="135"/>
      <c r="K33" s="115"/>
      <c r="L33" s="115"/>
      <c r="M33" s="115"/>
    </row>
    <row r="34" spans="1:14" s="106" customFormat="1" x14ac:dyDescent="0.2">
      <c r="A34" s="149"/>
      <c r="B34" s="113"/>
      <c r="C34" s="114"/>
      <c r="D34" s="135"/>
      <c r="E34" s="135"/>
      <c r="F34" s="135"/>
      <c r="G34" s="135"/>
      <c r="H34" s="135"/>
      <c r="I34" s="135"/>
      <c r="J34" s="135"/>
      <c r="K34" s="115"/>
      <c r="L34" s="115"/>
      <c r="M34" s="115"/>
    </row>
    <row r="35" spans="1:14" s="127" customFormat="1" x14ac:dyDescent="0.2">
      <c r="A35" s="142"/>
      <c r="B35" s="143"/>
      <c r="C35" s="144"/>
      <c r="D35" s="154"/>
      <c r="E35" s="154"/>
      <c r="F35" s="154"/>
      <c r="G35" s="154"/>
      <c r="H35" s="154"/>
      <c r="I35" s="154"/>
      <c r="J35" s="154"/>
      <c r="K35" s="145"/>
      <c r="L35" s="145"/>
      <c r="M35" s="145"/>
    </row>
    <row r="36" spans="1:14" ht="36.75" customHeight="1" x14ac:dyDescent="0.2">
      <c r="A36" s="130" t="s">
        <v>180</v>
      </c>
      <c r="B36" s="151" t="s">
        <v>1</v>
      </c>
      <c r="C36" s="152" t="s">
        <v>2</v>
      </c>
      <c r="D36" s="153" t="s">
        <v>3</v>
      </c>
      <c r="E36" s="153" t="s">
        <v>4</v>
      </c>
      <c r="F36" s="153" t="s">
        <v>5</v>
      </c>
      <c r="G36" s="153" t="s">
        <v>6</v>
      </c>
      <c r="H36" s="153" t="s">
        <v>7</v>
      </c>
      <c r="I36" s="153" t="s">
        <v>8</v>
      </c>
      <c r="J36" s="153" t="s">
        <v>9</v>
      </c>
      <c r="K36" s="62" t="s">
        <v>10</v>
      </c>
      <c r="L36" s="62" t="s">
        <v>180</v>
      </c>
      <c r="M36" s="62" t="s">
        <v>181</v>
      </c>
      <c r="N36" s="62" t="s">
        <v>613</v>
      </c>
    </row>
    <row r="37" spans="1:14" s="31" customFormat="1" x14ac:dyDescent="0.2">
      <c r="A37" s="52" t="s">
        <v>452</v>
      </c>
      <c r="B37" s="47" t="s">
        <v>380</v>
      </c>
      <c r="C37" s="48">
        <v>3450</v>
      </c>
      <c r="D37" s="60" t="s">
        <v>14</v>
      </c>
      <c r="E37" s="60" t="s">
        <v>15</v>
      </c>
      <c r="F37" s="60" t="s">
        <v>453</v>
      </c>
      <c r="G37" s="49"/>
      <c r="H37" s="49"/>
      <c r="I37" s="47" t="s">
        <v>454</v>
      </c>
      <c r="J37" s="49"/>
      <c r="K37" s="50">
        <v>16186</v>
      </c>
      <c r="L37" s="50" t="s">
        <v>350</v>
      </c>
      <c r="M37" s="50" t="s">
        <v>292</v>
      </c>
      <c r="N37" s="49" t="s">
        <v>632</v>
      </c>
    </row>
    <row r="38" spans="1:14" s="31" customFormat="1" x14ac:dyDescent="0.2">
      <c r="A38" s="52" t="s">
        <v>460</v>
      </c>
      <c r="B38" s="47" t="s">
        <v>424</v>
      </c>
      <c r="C38" s="48">
        <v>3200</v>
      </c>
      <c r="D38" s="60" t="s">
        <v>14</v>
      </c>
      <c r="E38" s="60" t="s">
        <v>15</v>
      </c>
      <c r="F38" s="60" t="s">
        <v>461</v>
      </c>
      <c r="G38" s="49"/>
      <c r="H38" s="49"/>
      <c r="I38" s="47" t="s">
        <v>462</v>
      </c>
      <c r="J38" s="49"/>
      <c r="K38" s="76">
        <v>16278</v>
      </c>
      <c r="L38" s="76" t="s">
        <v>350</v>
      </c>
      <c r="M38" s="76" t="s">
        <v>292</v>
      </c>
      <c r="N38" s="49" t="s">
        <v>630</v>
      </c>
    </row>
    <row r="39" spans="1:14" s="31" customFormat="1" x14ac:dyDescent="0.2">
      <c r="A39" s="52" t="s">
        <v>463</v>
      </c>
      <c r="B39" s="47" t="s">
        <v>424</v>
      </c>
      <c r="C39" s="48">
        <v>3450</v>
      </c>
      <c r="D39" s="60" t="s">
        <v>14</v>
      </c>
      <c r="E39" s="60" t="s">
        <v>15</v>
      </c>
      <c r="F39" s="60" t="s">
        <v>464</v>
      </c>
      <c r="G39" s="49"/>
      <c r="H39" s="49"/>
      <c r="I39" s="47" t="s">
        <v>465</v>
      </c>
      <c r="J39" s="49"/>
      <c r="K39" s="76">
        <v>16277</v>
      </c>
      <c r="L39" s="76" t="s">
        <v>350</v>
      </c>
      <c r="M39" s="76" t="s">
        <v>292</v>
      </c>
      <c r="N39" s="49" t="s">
        <v>630</v>
      </c>
    </row>
    <row r="40" spans="1:14" s="31" customFormat="1" x14ac:dyDescent="0.2">
      <c r="A40" s="52" t="s">
        <v>351</v>
      </c>
      <c r="B40" s="47" t="s">
        <v>347</v>
      </c>
      <c r="C40" s="48">
        <v>3243</v>
      </c>
      <c r="D40" s="60" t="s">
        <v>14</v>
      </c>
      <c r="E40" s="60" t="s">
        <v>15</v>
      </c>
      <c r="F40" s="60" t="s">
        <v>352</v>
      </c>
      <c r="G40" s="60" t="s">
        <v>17</v>
      </c>
      <c r="H40" s="60" t="s">
        <v>18</v>
      </c>
      <c r="I40" s="60" t="s">
        <v>353</v>
      </c>
      <c r="J40" s="60" t="s">
        <v>354</v>
      </c>
      <c r="K40" s="50">
        <v>16235</v>
      </c>
      <c r="L40" s="50" t="s">
        <v>350</v>
      </c>
      <c r="M40" s="50" t="s">
        <v>292</v>
      </c>
      <c r="N40" s="49" t="s">
        <v>615</v>
      </c>
    </row>
    <row r="41" spans="1:14" s="31" customFormat="1" x14ac:dyDescent="0.2">
      <c r="A41" s="52" t="s">
        <v>361</v>
      </c>
      <c r="B41" s="47" t="s">
        <v>347</v>
      </c>
      <c r="C41" s="48">
        <v>3243</v>
      </c>
      <c r="D41" s="60" t="s">
        <v>14</v>
      </c>
      <c r="E41" s="60" t="s">
        <v>15</v>
      </c>
      <c r="F41" s="60" t="s">
        <v>362</v>
      </c>
      <c r="G41" s="60" t="s">
        <v>17</v>
      </c>
      <c r="H41" s="60" t="s">
        <v>18</v>
      </c>
      <c r="I41" s="60" t="s">
        <v>360</v>
      </c>
      <c r="J41" s="60" t="s">
        <v>363</v>
      </c>
      <c r="K41" s="50">
        <v>16180</v>
      </c>
      <c r="L41" s="50" t="s">
        <v>350</v>
      </c>
      <c r="M41" s="50" t="s">
        <v>292</v>
      </c>
      <c r="N41" s="49" t="s">
        <v>617</v>
      </c>
    </row>
    <row r="42" spans="1:14" s="31" customFormat="1" x14ac:dyDescent="0.2">
      <c r="A42" s="52" t="s">
        <v>364</v>
      </c>
      <c r="B42" s="47" t="s">
        <v>347</v>
      </c>
      <c r="C42" s="48">
        <v>3243</v>
      </c>
      <c r="D42" s="60" t="s">
        <v>14</v>
      </c>
      <c r="E42" s="60" t="s">
        <v>15</v>
      </c>
      <c r="F42" s="60" t="s">
        <v>365</v>
      </c>
      <c r="G42" s="60" t="s">
        <v>17</v>
      </c>
      <c r="H42" s="60" t="s">
        <v>18</v>
      </c>
      <c r="I42" s="60" t="s">
        <v>360</v>
      </c>
      <c r="J42" s="60" t="s">
        <v>366</v>
      </c>
      <c r="K42" s="50">
        <v>16179</v>
      </c>
      <c r="L42" s="50" t="s">
        <v>350</v>
      </c>
      <c r="M42" s="50" t="s">
        <v>292</v>
      </c>
      <c r="N42" s="49" t="s">
        <v>618</v>
      </c>
    </row>
    <row r="43" spans="1:14" s="31" customFormat="1" x14ac:dyDescent="0.2">
      <c r="A43" s="52" t="s">
        <v>369</v>
      </c>
      <c r="B43" s="47" t="s">
        <v>347</v>
      </c>
      <c r="C43" s="48">
        <v>3450</v>
      </c>
      <c r="D43" s="60" t="s">
        <v>370</v>
      </c>
      <c r="E43" s="60" t="s">
        <v>35</v>
      </c>
      <c r="F43" s="60" t="s">
        <v>371</v>
      </c>
      <c r="G43" s="60" t="s">
        <v>17</v>
      </c>
      <c r="H43" s="60" t="s">
        <v>18</v>
      </c>
      <c r="I43" s="60" t="s">
        <v>37</v>
      </c>
      <c r="J43" s="60" t="s">
        <v>38</v>
      </c>
      <c r="K43" s="50">
        <v>16184</v>
      </c>
      <c r="L43" s="50" t="s">
        <v>350</v>
      </c>
      <c r="M43" s="50" t="s">
        <v>292</v>
      </c>
      <c r="N43" s="49" t="s">
        <v>619</v>
      </c>
    </row>
    <row r="44" spans="1:14" s="31" customFormat="1" x14ac:dyDescent="0.2">
      <c r="A44" s="52" t="s">
        <v>372</v>
      </c>
      <c r="B44" s="47" t="s">
        <v>347</v>
      </c>
      <c r="C44" s="48">
        <v>3245</v>
      </c>
      <c r="D44" s="60" t="s">
        <v>14</v>
      </c>
      <c r="E44" s="60" t="s">
        <v>15</v>
      </c>
      <c r="F44" s="60" t="s">
        <v>373</v>
      </c>
      <c r="G44" s="60" t="s">
        <v>17</v>
      </c>
      <c r="H44" s="60" t="s">
        <v>18</v>
      </c>
      <c r="I44" s="60" t="s">
        <v>374</v>
      </c>
      <c r="J44" s="60" t="s">
        <v>375</v>
      </c>
      <c r="K44" s="50">
        <v>16242</v>
      </c>
      <c r="L44" s="50" t="s">
        <v>350</v>
      </c>
      <c r="M44" s="50" t="s">
        <v>292</v>
      </c>
      <c r="N44" s="49" t="s">
        <v>620</v>
      </c>
    </row>
    <row r="45" spans="1:14" s="31" customFormat="1" x14ac:dyDescent="0.2">
      <c r="A45" s="52" t="s">
        <v>376</v>
      </c>
      <c r="B45" s="47" t="s">
        <v>347</v>
      </c>
      <c r="C45" s="48">
        <v>3243</v>
      </c>
      <c r="D45" s="60" t="s">
        <v>14</v>
      </c>
      <c r="E45" s="60" t="s">
        <v>133</v>
      </c>
      <c r="F45" s="60" t="s">
        <v>377</v>
      </c>
      <c r="G45" s="60" t="s">
        <v>17</v>
      </c>
      <c r="H45" s="60" t="s">
        <v>18</v>
      </c>
      <c r="I45" s="60" t="s">
        <v>50</v>
      </c>
      <c r="J45" s="60" t="s">
        <v>378</v>
      </c>
      <c r="K45" s="50">
        <v>16182</v>
      </c>
      <c r="L45" s="50" t="s">
        <v>350</v>
      </c>
      <c r="M45" s="50" t="s">
        <v>292</v>
      </c>
      <c r="N45" s="49" t="s">
        <v>302</v>
      </c>
    </row>
    <row r="46" spans="1:14" s="31" customFormat="1" x14ac:dyDescent="0.2">
      <c r="A46" s="52" t="s">
        <v>379</v>
      </c>
      <c r="B46" s="47" t="s">
        <v>380</v>
      </c>
      <c r="C46" s="48">
        <v>3450</v>
      </c>
      <c r="D46" s="60" t="s">
        <v>14</v>
      </c>
      <c r="E46" s="60" t="s">
        <v>15</v>
      </c>
      <c r="F46" s="60" t="s">
        <v>381</v>
      </c>
      <c r="G46" s="60" t="s">
        <v>17</v>
      </c>
      <c r="H46" s="60" t="s">
        <v>18</v>
      </c>
      <c r="I46" s="60" t="s">
        <v>382</v>
      </c>
      <c r="J46" s="60" t="s">
        <v>38</v>
      </c>
      <c r="K46" s="50">
        <v>16185</v>
      </c>
      <c r="L46" s="50" t="s">
        <v>350</v>
      </c>
      <c r="M46" s="50" t="s">
        <v>292</v>
      </c>
      <c r="N46" s="49" t="s">
        <v>297</v>
      </c>
    </row>
    <row r="47" spans="1:14" s="31" customFormat="1" x14ac:dyDescent="0.2">
      <c r="A47" s="52" t="s">
        <v>386</v>
      </c>
      <c r="B47" s="47" t="s">
        <v>380</v>
      </c>
      <c r="C47" s="48">
        <v>3243</v>
      </c>
      <c r="D47" s="60" t="s">
        <v>14</v>
      </c>
      <c r="E47" s="60" t="s">
        <v>15</v>
      </c>
      <c r="F47" s="60" t="s">
        <v>387</v>
      </c>
      <c r="G47" s="60" t="s">
        <v>17</v>
      </c>
      <c r="H47" s="60" t="s">
        <v>18</v>
      </c>
      <c r="I47" s="60" t="s">
        <v>50</v>
      </c>
      <c r="J47" s="60" t="s">
        <v>388</v>
      </c>
      <c r="K47" s="50">
        <v>16187</v>
      </c>
      <c r="L47" s="50" t="s">
        <v>350</v>
      </c>
      <c r="M47" s="50" t="s">
        <v>292</v>
      </c>
      <c r="N47" s="49" t="s">
        <v>296</v>
      </c>
    </row>
    <row r="48" spans="1:14" s="31" customFormat="1" x14ac:dyDescent="0.2">
      <c r="A48" s="52" t="s">
        <v>389</v>
      </c>
      <c r="B48" s="47" t="s">
        <v>380</v>
      </c>
      <c r="C48" s="48">
        <v>3450</v>
      </c>
      <c r="D48" s="60" t="s">
        <v>390</v>
      </c>
      <c r="E48" s="60" t="s">
        <v>35</v>
      </c>
      <c r="F48" s="60" t="s">
        <v>391</v>
      </c>
      <c r="G48" s="60" t="s">
        <v>17</v>
      </c>
      <c r="H48" s="60" t="s">
        <v>18</v>
      </c>
      <c r="I48" s="60" t="s">
        <v>37</v>
      </c>
      <c r="J48" s="60" t="s">
        <v>38</v>
      </c>
      <c r="K48" s="50">
        <v>16238</v>
      </c>
      <c r="L48" s="50" t="s">
        <v>350</v>
      </c>
      <c r="M48" s="50" t="s">
        <v>292</v>
      </c>
      <c r="N48" s="49" t="s">
        <v>621</v>
      </c>
    </row>
    <row r="49" spans="1:14" s="31" customFormat="1" x14ac:dyDescent="0.2">
      <c r="A49" s="52" t="s">
        <v>392</v>
      </c>
      <c r="B49" s="47" t="s">
        <v>380</v>
      </c>
      <c r="C49" s="48">
        <v>3450</v>
      </c>
      <c r="D49" s="60" t="s">
        <v>14</v>
      </c>
      <c r="E49" s="60" t="s">
        <v>133</v>
      </c>
      <c r="F49" s="60" t="s">
        <v>393</v>
      </c>
      <c r="G49" s="60" t="s">
        <v>17</v>
      </c>
      <c r="H49" s="60" t="s">
        <v>18</v>
      </c>
      <c r="I49" s="60" t="s">
        <v>382</v>
      </c>
      <c r="J49" s="60" t="s">
        <v>394</v>
      </c>
      <c r="K49" s="50">
        <v>16188</v>
      </c>
      <c r="L49" s="50" t="s">
        <v>350</v>
      </c>
      <c r="M49" s="50" t="s">
        <v>292</v>
      </c>
      <c r="N49" s="49" t="s">
        <v>622</v>
      </c>
    </row>
    <row r="50" spans="1:14" s="31" customFormat="1" x14ac:dyDescent="0.2">
      <c r="A50" s="52" t="s">
        <v>418</v>
      </c>
      <c r="B50" s="47" t="s">
        <v>419</v>
      </c>
      <c r="C50" s="48">
        <v>3450</v>
      </c>
      <c r="D50" s="60" t="s">
        <v>93</v>
      </c>
      <c r="E50" s="60" t="s">
        <v>166</v>
      </c>
      <c r="F50" s="60" t="s">
        <v>420</v>
      </c>
      <c r="G50" s="60" t="s">
        <v>17</v>
      </c>
      <c r="H50" s="60" t="s">
        <v>18</v>
      </c>
      <c r="I50" s="60" t="s">
        <v>50</v>
      </c>
      <c r="J50" s="60" t="s">
        <v>38</v>
      </c>
      <c r="K50" s="50">
        <v>16284</v>
      </c>
      <c r="L50" s="50" t="s">
        <v>350</v>
      </c>
      <c r="M50" s="50" t="s">
        <v>292</v>
      </c>
      <c r="N50" s="49" t="s">
        <v>625</v>
      </c>
    </row>
    <row r="51" spans="1:14" s="31" customFormat="1" x14ac:dyDescent="0.2">
      <c r="A51" s="52" t="s">
        <v>445</v>
      </c>
      <c r="B51" s="47" t="s">
        <v>441</v>
      </c>
      <c r="C51" s="48">
        <v>2756.55</v>
      </c>
      <c r="D51" s="60" t="s">
        <v>14</v>
      </c>
      <c r="E51" s="60" t="s">
        <v>15</v>
      </c>
      <c r="F51" s="60" t="s">
        <v>446</v>
      </c>
      <c r="G51" s="60" t="s">
        <v>17</v>
      </c>
      <c r="H51" s="60" t="s">
        <v>18</v>
      </c>
      <c r="I51" s="60" t="s">
        <v>447</v>
      </c>
      <c r="J51" s="60" t="s">
        <v>38</v>
      </c>
      <c r="K51" s="50">
        <v>16687</v>
      </c>
      <c r="L51" s="50" t="s">
        <v>350</v>
      </c>
      <c r="M51" s="50" t="s">
        <v>292</v>
      </c>
      <c r="N51" s="49" t="s">
        <v>628</v>
      </c>
    </row>
    <row r="52" spans="1:14" s="31" customFormat="1" x14ac:dyDescent="0.2">
      <c r="A52" s="52" t="s">
        <v>448</v>
      </c>
      <c r="B52" s="47" t="s">
        <v>449</v>
      </c>
      <c r="C52" s="48">
        <v>486.45</v>
      </c>
      <c r="D52" s="60" t="s">
        <v>93</v>
      </c>
      <c r="E52" s="60" t="s">
        <v>89</v>
      </c>
      <c r="F52" s="60" t="s">
        <v>450</v>
      </c>
      <c r="G52" s="60" t="s">
        <v>17</v>
      </c>
      <c r="H52" s="60" t="s">
        <v>18</v>
      </c>
      <c r="I52" s="60" t="s">
        <v>451</v>
      </c>
      <c r="J52" s="60" t="s">
        <v>38</v>
      </c>
      <c r="K52" s="50">
        <v>16686</v>
      </c>
      <c r="L52" s="50" t="s">
        <v>350</v>
      </c>
      <c r="M52" s="50" t="s">
        <v>292</v>
      </c>
      <c r="N52" s="49" t="s">
        <v>628</v>
      </c>
    </row>
    <row r="53" spans="1:14" s="32" customFormat="1" x14ac:dyDescent="0.2">
      <c r="A53" s="112"/>
      <c r="B53" s="113"/>
      <c r="C53" s="114"/>
      <c r="D53" s="135"/>
      <c r="E53" s="135"/>
      <c r="F53" s="135"/>
      <c r="G53" s="135"/>
      <c r="H53" s="135"/>
      <c r="I53" s="135"/>
      <c r="J53" s="135"/>
      <c r="K53" s="115"/>
      <c r="L53" s="115"/>
      <c r="M53" s="115"/>
      <c r="N53" s="106"/>
    </row>
    <row r="54" spans="1:14" s="32" customFormat="1" x14ac:dyDescent="0.2">
      <c r="A54" s="112"/>
      <c r="B54" s="3" t="s">
        <v>279</v>
      </c>
      <c r="C54" s="157">
        <f>SUM(C37:C53)</f>
        <v>50053</v>
      </c>
      <c r="D54" s="135"/>
      <c r="E54" s="135"/>
      <c r="F54" s="135"/>
      <c r="G54" s="135"/>
      <c r="H54" s="135"/>
      <c r="I54" s="135"/>
      <c r="J54" s="135"/>
      <c r="K54" s="115"/>
      <c r="L54" s="115"/>
      <c r="M54" s="115"/>
      <c r="N54" s="106"/>
    </row>
    <row r="55" spans="1:14" s="32" customFormat="1" x14ac:dyDescent="0.2">
      <c r="A55" s="112"/>
      <c r="B55" s="113"/>
      <c r="C55" s="114"/>
      <c r="D55" s="135"/>
      <c r="E55" s="135"/>
      <c r="F55" s="135"/>
      <c r="G55" s="135"/>
      <c r="H55" s="135"/>
      <c r="I55" s="135"/>
      <c r="J55" s="135"/>
      <c r="K55" s="115"/>
      <c r="L55" s="115"/>
      <c r="M55" s="115"/>
      <c r="N55" s="106"/>
    </row>
    <row r="56" spans="1:14" s="32" customFormat="1" x14ac:dyDescent="0.2">
      <c r="A56" s="112"/>
      <c r="B56" s="113"/>
      <c r="C56" s="114"/>
      <c r="D56" s="135"/>
      <c r="E56" s="135"/>
      <c r="F56" s="135"/>
      <c r="G56" s="135"/>
      <c r="H56" s="135"/>
      <c r="I56" s="135"/>
      <c r="J56" s="135"/>
      <c r="K56" s="115"/>
      <c r="L56" s="115"/>
      <c r="M56" s="115"/>
      <c r="N56" s="106"/>
    </row>
    <row r="57" spans="1:14" s="32" customFormat="1" x14ac:dyDescent="0.2">
      <c r="A57" s="112"/>
      <c r="B57" s="113"/>
      <c r="C57" s="114"/>
      <c r="D57" s="135"/>
      <c r="E57" s="135"/>
      <c r="F57" s="135"/>
      <c r="G57" s="135"/>
      <c r="H57" s="135"/>
      <c r="I57" s="135"/>
      <c r="J57" s="135"/>
      <c r="K57" s="115"/>
      <c r="L57" s="115"/>
      <c r="M57" s="115"/>
      <c r="N57" s="106"/>
    </row>
    <row r="58" spans="1:14" s="32" customFormat="1" x14ac:dyDescent="0.2">
      <c r="A58" s="112"/>
      <c r="B58" s="113"/>
      <c r="C58" s="114"/>
      <c r="D58" s="135"/>
      <c r="E58" s="135"/>
      <c r="F58" s="135"/>
      <c r="G58" s="135"/>
      <c r="H58" s="135"/>
      <c r="I58" s="135"/>
      <c r="J58" s="135"/>
      <c r="K58" s="115"/>
      <c r="L58" s="115"/>
      <c r="M58" s="115"/>
      <c r="N58" s="106"/>
    </row>
    <row r="59" spans="1:14" s="32" customFormat="1" x14ac:dyDescent="0.2">
      <c r="A59" s="112"/>
      <c r="B59" s="113"/>
      <c r="C59" s="114"/>
      <c r="D59" s="135"/>
      <c r="E59" s="135"/>
      <c r="F59" s="135"/>
      <c r="G59" s="106"/>
      <c r="H59" s="106"/>
      <c r="I59" s="113"/>
      <c r="J59" s="106"/>
      <c r="K59" s="150"/>
      <c r="L59" s="150"/>
      <c r="M59" s="150"/>
      <c r="N59" s="106"/>
    </row>
    <row r="62" spans="1:14" x14ac:dyDescent="0.2">
      <c r="B62" s="3" t="s">
        <v>279</v>
      </c>
      <c r="C62" s="67">
        <f>+C18+C31+C54</f>
        <v>135246.5</v>
      </c>
    </row>
    <row r="66" spans="3:3" x14ac:dyDescent="0.2">
      <c r="C66" s="2"/>
    </row>
    <row r="68" spans="3:3" x14ac:dyDescent="0.2">
      <c r="C68" s="2"/>
    </row>
    <row r="69" spans="3:3" x14ac:dyDescent="0.2">
      <c r="C69" s="2"/>
    </row>
    <row r="70" spans="3:3" x14ac:dyDescent="0.2">
      <c r="C70" s="2"/>
    </row>
  </sheetData>
  <autoFilter ref="A1:M39"/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C13" sqref="C13"/>
    </sheetView>
  </sheetViews>
  <sheetFormatPr baseColWidth="10" defaultColWidth="11.42578125" defaultRowHeight="12.75" x14ac:dyDescent="0.2"/>
  <cols>
    <col min="1" max="1" width="44.28515625" style="8" customWidth="1"/>
    <col min="2" max="2" width="22.5703125" style="8" bestFit="1" customWidth="1"/>
    <col min="3" max="3" width="11.42578125" style="8"/>
    <col min="4" max="4" width="13" style="8" customWidth="1"/>
    <col min="5" max="16384" width="11.42578125" style="8"/>
  </cols>
  <sheetData>
    <row r="1" spans="1:8" ht="15" x14ac:dyDescent="0.25">
      <c r="A1" s="10" t="s">
        <v>272</v>
      </c>
      <c r="B1" s="11"/>
    </row>
    <row r="2" spans="1:8" x14ac:dyDescent="0.2">
      <c r="A2" s="44" t="s">
        <v>614</v>
      </c>
    </row>
    <row r="3" spans="1:8" ht="15" x14ac:dyDescent="0.25">
      <c r="A3" s="12"/>
      <c r="B3" s="13"/>
    </row>
    <row r="4" spans="1:8" ht="15" x14ac:dyDescent="0.25">
      <c r="A4" s="14" t="s">
        <v>273</v>
      </c>
      <c r="B4" s="13" t="s">
        <v>274</v>
      </c>
      <c r="D4" s="13" t="s">
        <v>275</v>
      </c>
    </row>
    <row r="5" spans="1:8" x14ac:dyDescent="0.2">
      <c r="A5" s="44" t="s">
        <v>22</v>
      </c>
      <c r="B5" s="11">
        <f>MAYO!C18</f>
        <v>60396</v>
      </c>
      <c r="D5" s="11">
        <f>MAYO!C18</f>
        <v>60396</v>
      </c>
    </row>
    <row r="6" spans="1:8" x14ac:dyDescent="0.2">
      <c r="A6" s="44" t="s">
        <v>665</v>
      </c>
      <c r="B6" s="11">
        <f>MAYO!C31</f>
        <v>24797.5</v>
      </c>
      <c r="D6" s="11">
        <f>MAYO!C31</f>
        <v>24797.5</v>
      </c>
    </row>
    <row r="7" spans="1:8" x14ac:dyDescent="0.2">
      <c r="A7" s="44" t="s">
        <v>292</v>
      </c>
      <c r="B7" s="20">
        <f>MAYO!C54</f>
        <v>50053</v>
      </c>
      <c r="D7" s="20">
        <f>MAYO!C54</f>
        <v>50053</v>
      </c>
    </row>
    <row r="8" spans="1:8" x14ac:dyDescent="0.2">
      <c r="A8" s="8" t="s">
        <v>276</v>
      </c>
      <c r="B8" s="15">
        <f>SUM(B5:B7)</f>
        <v>135246.5</v>
      </c>
      <c r="D8" s="15">
        <f>SUM(D5:D7)</f>
        <v>135246.5</v>
      </c>
    </row>
    <row r="9" spans="1:8" ht="13.5" x14ac:dyDescent="0.25">
      <c r="A9" s="16"/>
    </row>
    <row r="10" spans="1:8" ht="13.5" x14ac:dyDescent="0.25">
      <c r="A10" s="16"/>
    </row>
    <row r="11" spans="1:8" ht="15" x14ac:dyDescent="0.25">
      <c r="A11" s="14" t="s">
        <v>277</v>
      </c>
    </row>
    <row r="12" spans="1:8" ht="15.75" thickBot="1" x14ac:dyDescent="0.3">
      <c r="A12" s="44" t="s">
        <v>633</v>
      </c>
      <c r="B12" s="13"/>
    </row>
    <row r="13" spans="1:8" ht="15.75" x14ac:dyDescent="0.25">
      <c r="A13" s="44" t="s">
        <v>292</v>
      </c>
      <c r="B13" s="18">
        <v>58920</v>
      </c>
      <c r="D13" s="18">
        <f>'ITC '!E25</f>
        <v>58920</v>
      </c>
      <c r="F13" s="219" t="s">
        <v>666</v>
      </c>
      <c r="G13" s="165" t="s">
        <v>691</v>
      </c>
      <c r="H13" s="206" t="s">
        <v>673</v>
      </c>
    </row>
    <row r="14" spans="1:8" ht="15" x14ac:dyDescent="0.25">
      <c r="A14" s="19" t="s">
        <v>279</v>
      </c>
      <c r="B14" s="13">
        <f>+B13</f>
        <v>58920</v>
      </c>
      <c r="D14" s="13">
        <f>+D13</f>
        <v>58920</v>
      </c>
    </row>
    <row r="15" spans="1:8" ht="15" x14ac:dyDescent="0.25">
      <c r="A15" s="8" t="s">
        <v>280</v>
      </c>
      <c r="B15" s="13"/>
    </row>
    <row r="16" spans="1:8" x14ac:dyDescent="0.2">
      <c r="B16" s="11"/>
    </row>
    <row r="17" spans="1:4" x14ac:dyDescent="0.2">
      <c r="A17" s="8" t="s">
        <v>281</v>
      </c>
      <c r="B17" s="11">
        <f>+B8-B14</f>
        <v>76326.5</v>
      </c>
      <c r="D17" s="11">
        <f>D8-D14</f>
        <v>76326.5</v>
      </c>
    </row>
    <row r="18" spans="1:4" x14ac:dyDescent="0.2">
      <c r="A18" s="8" t="s">
        <v>282</v>
      </c>
      <c r="B18" s="11">
        <f>+B17/1.08</f>
        <v>70672.685185185182</v>
      </c>
      <c r="D18" s="11">
        <f>+D17/1.08</f>
        <v>70672.685185185182</v>
      </c>
    </row>
    <row r="19" spans="1:4" x14ac:dyDescent="0.2">
      <c r="A19" s="8" t="s">
        <v>283</v>
      </c>
      <c r="B19" s="20">
        <f>+B18*0.16</f>
        <v>11307.62962962963</v>
      </c>
      <c r="D19" s="20">
        <f>+D18*0.16</f>
        <v>11307.62962962963</v>
      </c>
    </row>
    <row r="20" spans="1:4" ht="15" x14ac:dyDescent="0.25">
      <c r="A20" s="8" t="s">
        <v>284</v>
      </c>
      <c r="B20" s="21">
        <f>+B18+B19</f>
        <v>81980.314814814818</v>
      </c>
      <c r="D20" s="21">
        <f>+D18+D19</f>
        <v>81980.314814814818</v>
      </c>
    </row>
    <row r="24" spans="1:4" x14ac:dyDescent="0.2">
      <c r="A24" s="19"/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9"/>
  <sheetViews>
    <sheetView topLeftCell="A22" zoomScale="80" zoomScaleNormal="80" workbookViewId="0">
      <selection activeCell="C60" sqref="C60"/>
    </sheetView>
  </sheetViews>
  <sheetFormatPr baseColWidth="10" defaultRowHeight="12.75" x14ac:dyDescent="0.2"/>
  <cols>
    <col min="1" max="1" width="25" customWidth="1"/>
    <col min="3" max="3" width="15" bestFit="1" customWidth="1"/>
    <col min="8" max="8" width="19.140625" customWidth="1"/>
    <col min="9" max="9" width="14.28515625" customWidth="1"/>
    <col min="10" max="10" width="35.42578125" customWidth="1"/>
    <col min="11" max="11" width="13" style="66" customWidth="1"/>
    <col min="12" max="12" width="16.7109375" style="66" customWidth="1"/>
    <col min="13" max="13" width="11.42578125" style="66"/>
    <col min="14" max="14" width="33.5703125" customWidth="1"/>
    <col min="259" max="259" width="13.42578125" bestFit="1" customWidth="1"/>
    <col min="515" max="515" width="13.42578125" bestFit="1" customWidth="1"/>
    <col min="771" max="771" width="13.42578125" bestFit="1" customWidth="1"/>
    <col min="1027" max="1027" width="13.42578125" bestFit="1" customWidth="1"/>
    <col min="1283" max="1283" width="13.42578125" bestFit="1" customWidth="1"/>
    <col min="1539" max="1539" width="13.42578125" bestFit="1" customWidth="1"/>
    <col min="1795" max="1795" width="13.42578125" bestFit="1" customWidth="1"/>
    <col min="2051" max="2051" width="13.42578125" bestFit="1" customWidth="1"/>
    <col min="2307" max="2307" width="13.42578125" bestFit="1" customWidth="1"/>
    <col min="2563" max="2563" width="13.42578125" bestFit="1" customWidth="1"/>
    <col min="2819" max="2819" width="13.42578125" bestFit="1" customWidth="1"/>
    <col min="3075" max="3075" width="13.42578125" bestFit="1" customWidth="1"/>
    <col min="3331" max="3331" width="13.42578125" bestFit="1" customWidth="1"/>
    <col min="3587" max="3587" width="13.42578125" bestFit="1" customWidth="1"/>
    <col min="3843" max="3843" width="13.42578125" bestFit="1" customWidth="1"/>
    <col min="4099" max="4099" width="13.42578125" bestFit="1" customWidth="1"/>
    <col min="4355" max="4355" width="13.42578125" bestFit="1" customWidth="1"/>
    <col min="4611" max="4611" width="13.42578125" bestFit="1" customWidth="1"/>
    <col min="4867" max="4867" width="13.42578125" bestFit="1" customWidth="1"/>
    <col min="5123" max="5123" width="13.42578125" bestFit="1" customWidth="1"/>
    <col min="5379" max="5379" width="13.42578125" bestFit="1" customWidth="1"/>
    <col min="5635" max="5635" width="13.42578125" bestFit="1" customWidth="1"/>
    <col min="5891" max="5891" width="13.42578125" bestFit="1" customWidth="1"/>
    <col min="6147" max="6147" width="13.42578125" bestFit="1" customWidth="1"/>
    <col min="6403" max="6403" width="13.42578125" bestFit="1" customWidth="1"/>
    <col min="6659" max="6659" width="13.42578125" bestFit="1" customWidth="1"/>
    <col min="6915" max="6915" width="13.42578125" bestFit="1" customWidth="1"/>
    <col min="7171" max="7171" width="13.42578125" bestFit="1" customWidth="1"/>
    <col min="7427" max="7427" width="13.42578125" bestFit="1" customWidth="1"/>
    <col min="7683" max="7683" width="13.42578125" bestFit="1" customWidth="1"/>
    <col min="7939" max="7939" width="13.42578125" bestFit="1" customWidth="1"/>
    <col min="8195" max="8195" width="13.42578125" bestFit="1" customWidth="1"/>
    <col min="8451" max="8451" width="13.42578125" bestFit="1" customWidth="1"/>
    <col min="8707" max="8707" width="13.42578125" bestFit="1" customWidth="1"/>
    <col min="8963" max="8963" width="13.42578125" bestFit="1" customWidth="1"/>
    <col min="9219" max="9219" width="13.42578125" bestFit="1" customWidth="1"/>
    <col min="9475" max="9475" width="13.42578125" bestFit="1" customWidth="1"/>
    <col min="9731" max="9731" width="13.42578125" bestFit="1" customWidth="1"/>
    <col min="9987" max="9987" width="13.42578125" bestFit="1" customWidth="1"/>
    <col min="10243" max="10243" width="13.42578125" bestFit="1" customWidth="1"/>
    <col min="10499" max="10499" width="13.42578125" bestFit="1" customWidth="1"/>
    <col min="10755" max="10755" width="13.42578125" bestFit="1" customWidth="1"/>
    <col min="11011" max="11011" width="13.42578125" bestFit="1" customWidth="1"/>
    <col min="11267" max="11267" width="13.42578125" bestFit="1" customWidth="1"/>
    <col min="11523" max="11523" width="13.42578125" bestFit="1" customWidth="1"/>
    <col min="11779" max="11779" width="13.42578125" bestFit="1" customWidth="1"/>
    <col min="12035" max="12035" width="13.42578125" bestFit="1" customWidth="1"/>
    <col min="12291" max="12291" width="13.42578125" bestFit="1" customWidth="1"/>
    <col min="12547" max="12547" width="13.42578125" bestFit="1" customWidth="1"/>
    <col min="12803" max="12803" width="13.42578125" bestFit="1" customWidth="1"/>
    <col min="13059" max="13059" width="13.42578125" bestFit="1" customWidth="1"/>
    <col min="13315" max="13315" width="13.42578125" bestFit="1" customWidth="1"/>
    <col min="13571" max="13571" width="13.42578125" bestFit="1" customWidth="1"/>
    <col min="13827" max="13827" width="13.42578125" bestFit="1" customWidth="1"/>
    <col min="14083" max="14083" width="13.42578125" bestFit="1" customWidth="1"/>
    <col min="14339" max="14339" width="13.42578125" bestFit="1" customWidth="1"/>
    <col min="14595" max="14595" width="13.42578125" bestFit="1" customWidth="1"/>
    <col min="14851" max="14851" width="13.42578125" bestFit="1" customWidth="1"/>
    <col min="15107" max="15107" width="13.42578125" bestFit="1" customWidth="1"/>
    <col min="15363" max="15363" width="13.42578125" bestFit="1" customWidth="1"/>
    <col min="15619" max="15619" width="13.42578125" bestFit="1" customWidth="1"/>
    <col min="15875" max="15875" width="13.42578125" bestFit="1" customWidth="1"/>
    <col min="16131" max="16131" width="13.42578125" bestFit="1" customWidth="1"/>
  </cols>
  <sheetData>
    <row r="1" spans="1:14" ht="29.25" customHeight="1" x14ac:dyDescent="0.2">
      <c r="A1" s="130" t="s">
        <v>180</v>
      </c>
      <c r="B1" s="68" t="s">
        <v>1</v>
      </c>
      <c r="C1" s="69" t="s">
        <v>2</v>
      </c>
      <c r="D1" s="70" t="s">
        <v>3</v>
      </c>
      <c r="E1" s="70" t="s">
        <v>4</v>
      </c>
      <c r="F1" s="70" t="s">
        <v>5</v>
      </c>
      <c r="G1" s="70" t="s">
        <v>6</v>
      </c>
      <c r="H1" s="70" t="s">
        <v>7</v>
      </c>
      <c r="I1" s="70" t="s">
        <v>8</v>
      </c>
      <c r="J1" s="70" t="s">
        <v>9</v>
      </c>
      <c r="K1" s="62" t="s">
        <v>10</v>
      </c>
      <c r="L1" s="62" t="s">
        <v>180</v>
      </c>
      <c r="M1" s="62" t="s">
        <v>181</v>
      </c>
      <c r="N1" s="62" t="s">
        <v>613</v>
      </c>
    </row>
    <row r="2" spans="1:14" s="31" customFormat="1" x14ac:dyDescent="0.2">
      <c r="A2" s="52" t="s">
        <v>472</v>
      </c>
      <c r="B2" s="47" t="s">
        <v>467</v>
      </c>
      <c r="C2" s="48">
        <v>3250</v>
      </c>
      <c r="D2" s="60" t="s">
        <v>14</v>
      </c>
      <c r="E2" s="60" t="s">
        <v>15</v>
      </c>
      <c r="F2" s="60" t="s">
        <v>473</v>
      </c>
      <c r="G2" s="60" t="s">
        <v>17</v>
      </c>
      <c r="H2" s="60" t="s">
        <v>18</v>
      </c>
      <c r="I2" s="60" t="s">
        <v>474</v>
      </c>
      <c r="J2" s="60" t="s">
        <v>475</v>
      </c>
      <c r="K2" s="50">
        <v>16798</v>
      </c>
      <c r="L2" s="50" t="s">
        <v>21</v>
      </c>
      <c r="M2" s="50" t="s">
        <v>22</v>
      </c>
      <c r="N2" s="49" t="s">
        <v>322</v>
      </c>
    </row>
    <row r="3" spans="1:14" s="31" customFormat="1" x14ac:dyDescent="0.2">
      <c r="A3" s="52" t="s">
        <v>494</v>
      </c>
      <c r="B3" s="47" t="s">
        <v>491</v>
      </c>
      <c r="C3" s="48">
        <v>3243</v>
      </c>
      <c r="D3" s="60" t="s">
        <v>14</v>
      </c>
      <c r="E3" s="60" t="s">
        <v>15</v>
      </c>
      <c r="F3" s="60" t="s">
        <v>495</v>
      </c>
      <c r="G3" s="60" t="s">
        <v>17</v>
      </c>
      <c r="H3" s="60" t="s">
        <v>18</v>
      </c>
      <c r="I3" s="60" t="s">
        <v>42</v>
      </c>
      <c r="J3" s="60" t="s">
        <v>46</v>
      </c>
      <c r="K3" s="50">
        <v>16866</v>
      </c>
      <c r="L3" s="50" t="s">
        <v>21</v>
      </c>
      <c r="M3" s="50" t="s">
        <v>22</v>
      </c>
      <c r="N3" s="49" t="s">
        <v>641</v>
      </c>
    </row>
    <row r="4" spans="1:14" s="31" customFormat="1" x14ac:dyDescent="0.2">
      <c r="A4" s="52" t="s">
        <v>496</v>
      </c>
      <c r="B4" s="47" t="s">
        <v>491</v>
      </c>
      <c r="C4" s="48">
        <v>3243</v>
      </c>
      <c r="D4" s="60" t="s">
        <v>14</v>
      </c>
      <c r="E4" s="60" t="s">
        <v>133</v>
      </c>
      <c r="F4" s="60" t="s">
        <v>497</v>
      </c>
      <c r="G4" s="60" t="s">
        <v>17</v>
      </c>
      <c r="H4" s="60" t="s">
        <v>18</v>
      </c>
      <c r="I4" s="60" t="s">
        <v>50</v>
      </c>
      <c r="J4" s="60" t="s">
        <v>498</v>
      </c>
      <c r="K4" s="50">
        <v>16831</v>
      </c>
      <c r="L4" s="50" t="s">
        <v>21</v>
      </c>
      <c r="M4" s="50" t="s">
        <v>22</v>
      </c>
      <c r="N4" s="49" t="s">
        <v>336</v>
      </c>
    </row>
    <row r="5" spans="1:14" s="31" customFormat="1" ht="12.75" customHeight="1" x14ac:dyDescent="0.2">
      <c r="A5" s="52" t="s">
        <v>526</v>
      </c>
      <c r="B5" s="47" t="s">
        <v>513</v>
      </c>
      <c r="C5" s="48">
        <v>3450</v>
      </c>
      <c r="D5" s="60" t="s">
        <v>14</v>
      </c>
      <c r="E5" s="60" t="s">
        <v>15</v>
      </c>
      <c r="F5" s="60" t="s">
        <v>527</v>
      </c>
      <c r="G5" s="60" t="s">
        <v>17</v>
      </c>
      <c r="H5" s="60" t="s">
        <v>18</v>
      </c>
      <c r="I5" s="60" t="s">
        <v>528</v>
      </c>
      <c r="J5" s="60" t="s">
        <v>529</v>
      </c>
      <c r="K5" s="50">
        <v>16881</v>
      </c>
      <c r="L5" s="50" t="s">
        <v>21</v>
      </c>
      <c r="M5" s="50" t="s">
        <v>22</v>
      </c>
      <c r="N5" s="49" t="s">
        <v>318</v>
      </c>
    </row>
    <row r="6" spans="1:14" s="31" customFormat="1" ht="12.75" customHeight="1" x14ac:dyDescent="0.2">
      <c r="A6" s="52" t="s">
        <v>539</v>
      </c>
      <c r="B6" s="47" t="s">
        <v>540</v>
      </c>
      <c r="C6" s="48">
        <v>16125</v>
      </c>
      <c r="D6" s="60" t="s">
        <v>541</v>
      </c>
      <c r="E6" s="60" t="s">
        <v>542</v>
      </c>
      <c r="F6" s="60" t="s">
        <v>543</v>
      </c>
      <c r="G6" s="60" t="s">
        <v>17</v>
      </c>
      <c r="H6" s="60" t="s">
        <v>18</v>
      </c>
      <c r="I6" s="60" t="s">
        <v>37</v>
      </c>
      <c r="J6" s="60" t="s">
        <v>38</v>
      </c>
      <c r="K6" s="50">
        <v>16850</v>
      </c>
      <c r="L6" s="50" t="s">
        <v>21</v>
      </c>
      <c r="M6" s="50" t="s">
        <v>22</v>
      </c>
      <c r="N6" s="49" t="s">
        <v>291</v>
      </c>
    </row>
    <row r="7" spans="1:14" s="31" customFormat="1" x14ac:dyDescent="0.2">
      <c r="A7" s="147" t="s">
        <v>556</v>
      </c>
      <c r="B7" s="109" t="s">
        <v>557</v>
      </c>
      <c r="C7" s="110">
        <v>3600</v>
      </c>
      <c r="D7" s="129" t="s">
        <v>54</v>
      </c>
      <c r="E7" s="129" t="s">
        <v>35</v>
      </c>
      <c r="F7" s="129" t="s">
        <v>558</v>
      </c>
      <c r="G7" s="129" t="s">
        <v>17</v>
      </c>
      <c r="H7" s="129" t="s">
        <v>18</v>
      </c>
      <c r="I7" s="129" t="s">
        <v>37</v>
      </c>
      <c r="J7" s="129" t="s">
        <v>38</v>
      </c>
      <c r="K7" s="111" t="s">
        <v>264</v>
      </c>
      <c r="L7" s="111" t="s">
        <v>21</v>
      </c>
      <c r="M7" s="111" t="s">
        <v>22</v>
      </c>
      <c r="N7" s="95" t="s">
        <v>626</v>
      </c>
    </row>
    <row r="8" spans="1:14" s="108" customFormat="1" x14ac:dyDescent="0.2">
      <c r="A8" s="148"/>
      <c r="B8" s="137"/>
      <c r="C8" s="138"/>
      <c r="D8" s="139"/>
      <c r="E8" s="139"/>
      <c r="F8" s="139"/>
      <c r="G8" s="139"/>
      <c r="H8" s="139"/>
      <c r="I8" s="139"/>
      <c r="J8" s="139"/>
      <c r="K8" s="140"/>
      <c r="L8" s="140"/>
      <c r="M8" s="140"/>
    </row>
    <row r="9" spans="1:14" s="32" customFormat="1" ht="15" thickBot="1" x14ac:dyDescent="0.25">
      <c r="A9" s="32" t="s">
        <v>289</v>
      </c>
      <c r="B9" s="34">
        <v>44012</v>
      </c>
      <c r="C9" s="80">
        <v>3600</v>
      </c>
      <c r="D9" s="32" t="s">
        <v>350</v>
      </c>
      <c r="F9" s="32" t="s">
        <v>303</v>
      </c>
      <c r="G9" s="79">
        <v>16975</v>
      </c>
    </row>
    <row r="10" spans="1:14" s="106" customFormat="1" ht="13.5" thickTop="1" x14ac:dyDescent="0.2">
      <c r="A10" s="149"/>
      <c r="B10" s="113"/>
      <c r="C10" s="114"/>
      <c r="D10" s="135"/>
      <c r="E10" s="135"/>
      <c r="F10" s="135"/>
      <c r="G10" s="135"/>
      <c r="H10" s="135"/>
      <c r="I10" s="135"/>
      <c r="J10" s="135"/>
      <c r="K10" s="115"/>
      <c r="L10" s="115"/>
      <c r="M10" s="115"/>
    </row>
    <row r="11" spans="1:14" s="106" customFormat="1" x14ac:dyDescent="0.2">
      <c r="A11" s="149"/>
      <c r="B11" s="113"/>
      <c r="C11" s="114"/>
      <c r="D11" s="135"/>
      <c r="E11" s="135"/>
      <c r="F11" s="135"/>
      <c r="G11" s="135"/>
      <c r="H11" s="135"/>
      <c r="I11" s="135"/>
      <c r="J11" s="135"/>
      <c r="K11" s="115"/>
      <c r="L11" s="115"/>
      <c r="M11" s="115"/>
    </row>
    <row r="12" spans="1:14" s="106" customFormat="1" x14ac:dyDescent="0.2">
      <c r="A12" s="149"/>
      <c r="B12" s="77" t="s">
        <v>305</v>
      </c>
      <c r="C12" s="157">
        <f>SUM(C2:C9)</f>
        <v>36511</v>
      </c>
      <c r="D12" s="135"/>
      <c r="E12" s="135"/>
      <c r="F12" s="135"/>
      <c r="G12" s="135"/>
      <c r="H12" s="135"/>
      <c r="I12" s="135"/>
      <c r="J12" s="135"/>
      <c r="K12" s="115"/>
      <c r="L12" s="115"/>
      <c r="M12" s="115"/>
    </row>
    <row r="13" spans="1:14" s="106" customFormat="1" x14ac:dyDescent="0.2">
      <c r="A13" s="149"/>
      <c r="B13" s="113"/>
      <c r="C13" s="114"/>
      <c r="D13" s="135"/>
      <c r="E13" s="135"/>
      <c r="F13" s="135"/>
      <c r="G13" s="135"/>
      <c r="H13" s="135"/>
      <c r="I13" s="135"/>
      <c r="J13" s="135"/>
      <c r="K13" s="115"/>
      <c r="L13" s="115"/>
      <c r="M13" s="115"/>
    </row>
    <row r="14" spans="1:14" s="106" customFormat="1" x14ac:dyDescent="0.2">
      <c r="A14" s="149"/>
      <c r="B14" s="113"/>
      <c r="C14" s="114"/>
      <c r="D14" s="135"/>
      <c r="E14" s="135"/>
      <c r="F14" s="135"/>
      <c r="G14" s="135"/>
      <c r="H14" s="135"/>
      <c r="I14" s="135"/>
      <c r="J14" s="135"/>
      <c r="K14" s="115"/>
      <c r="L14" s="115"/>
      <c r="M14" s="115"/>
    </row>
    <row r="15" spans="1:14" s="106" customFormat="1" x14ac:dyDescent="0.2">
      <c r="A15" s="149"/>
      <c r="B15" s="113"/>
      <c r="C15" s="114"/>
      <c r="D15" s="135"/>
      <c r="E15" s="135"/>
      <c r="F15" s="135"/>
      <c r="G15" s="135"/>
      <c r="H15" s="135"/>
      <c r="I15" s="135"/>
      <c r="J15" s="135"/>
      <c r="K15" s="115"/>
      <c r="L15" s="115"/>
      <c r="M15" s="115"/>
    </row>
    <row r="16" spans="1:14" s="127" customFormat="1" x14ac:dyDescent="0.2">
      <c r="A16" s="142"/>
      <c r="B16" s="143"/>
      <c r="C16" s="144"/>
      <c r="D16" s="154"/>
      <c r="E16" s="154"/>
      <c r="F16" s="154"/>
      <c r="G16" s="154"/>
      <c r="H16" s="154"/>
      <c r="I16" s="154"/>
      <c r="J16" s="154"/>
      <c r="K16" s="145"/>
      <c r="L16" s="145"/>
      <c r="M16" s="145"/>
    </row>
    <row r="17" spans="1:14" ht="29.25" customHeight="1" x14ac:dyDescent="0.2">
      <c r="A17" s="130" t="s">
        <v>180</v>
      </c>
      <c r="B17" s="151" t="s">
        <v>1</v>
      </c>
      <c r="C17" s="152" t="s">
        <v>2</v>
      </c>
      <c r="D17" s="153" t="s">
        <v>3</v>
      </c>
      <c r="E17" s="153" t="s">
        <v>4</v>
      </c>
      <c r="F17" s="153" t="s">
        <v>5</v>
      </c>
      <c r="G17" s="153" t="s">
        <v>6</v>
      </c>
      <c r="H17" s="153" t="s">
        <v>7</v>
      </c>
      <c r="I17" s="153" t="s">
        <v>8</v>
      </c>
      <c r="J17" s="153" t="s">
        <v>9</v>
      </c>
      <c r="K17" s="62" t="s">
        <v>10</v>
      </c>
      <c r="L17" s="62" t="s">
        <v>180</v>
      </c>
      <c r="M17" s="62" t="s">
        <v>181</v>
      </c>
      <c r="N17" s="62" t="s">
        <v>613</v>
      </c>
    </row>
    <row r="18" spans="1:14" s="31" customFormat="1" x14ac:dyDescent="0.2">
      <c r="A18" s="52" t="s">
        <v>487</v>
      </c>
      <c r="B18" s="47" t="s">
        <v>477</v>
      </c>
      <c r="C18" s="48">
        <v>1450</v>
      </c>
      <c r="D18" s="60" t="s">
        <v>14</v>
      </c>
      <c r="E18" s="60" t="s">
        <v>133</v>
      </c>
      <c r="F18" s="60" t="s">
        <v>488</v>
      </c>
      <c r="G18" s="60" t="s">
        <v>17</v>
      </c>
      <c r="H18" s="60" t="s">
        <v>18</v>
      </c>
      <c r="I18" s="60" t="s">
        <v>489</v>
      </c>
      <c r="J18" s="60" t="s">
        <v>26</v>
      </c>
      <c r="K18" s="50">
        <v>16865</v>
      </c>
      <c r="L18" s="50" t="s">
        <v>21</v>
      </c>
      <c r="M18" s="50" t="s">
        <v>27</v>
      </c>
      <c r="N18" s="49" t="s">
        <v>287</v>
      </c>
    </row>
    <row r="19" spans="1:14" s="31" customFormat="1" ht="12.75" customHeight="1" x14ac:dyDescent="0.2">
      <c r="A19" s="52" t="s">
        <v>509</v>
      </c>
      <c r="B19" s="47" t="s">
        <v>510</v>
      </c>
      <c r="C19" s="48">
        <v>8062.5</v>
      </c>
      <c r="D19" s="60" t="s">
        <v>14</v>
      </c>
      <c r="E19" s="60" t="s">
        <v>15</v>
      </c>
      <c r="F19" s="60" t="s">
        <v>511</v>
      </c>
      <c r="G19" s="60" t="s">
        <v>17</v>
      </c>
      <c r="H19" s="60" t="s">
        <v>18</v>
      </c>
      <c r="I19" s="60" t="s">
        <v>374</v>
      </c>
      <c r="J19" s="60" t="s">
        <v>38</v>
      </c>
      <c r="K19" s="50">
        <v>16871</v>
      </c>
      <c r="L19" s="50" t="s">
        <v>21</v>
      </c>
      <c r="M19" s="50" t="s">
        <v>27</v>
      </c>
      <c r="N19" s="49" t="s">
        <v>263</v>
      </c>
    </row>
    <row r="20" spans="1:14" s="31" customFormat="1" ht="12.75" customHeight="1" x14ac:dyDescent="0.2">
      <c r="A20" s="52" t="s">
        <v>530</v>
      </c>
      <c r="B20" s="47" t="s">
        <v>531</v>
      </c>
      <c r="C20" s="48">
        <v>10750</v>
      </c>
      <c r="D20" s="60" t="s">
        <v>14</v>
      </c>
      <c r="E20" s="60" t="s">
        <v>15</v>
      </c>
      <c r="F20" s="60" t="s">
        <v>532</v>
      </c>
      <c r="G20" s="60" t="s">
        <v>17</v>
      </c>
      <c r="H20" s="60" t="s">
        <v>18</v>
      </c>
      <c r="I20" s="60" t="s">
        <v>533</v>
      </c>
      <c r="J20" s="60" t="s">
        <v>534</v>
      </c>
      <c r="K20" s="50">
        <v>16892</v>
      </c>
      <c r="L20" s="50" t="s">
        <v>21</v>
      </c>
      <c r="M20" s="50" t="s">
        <v>645</v>
      </c>
      <c r="N20" s="49" t="s">
        <v>266</v>
      </c>
    </row>
    <row r="21" spans="1:14" s="31" customFormat="1" ht="12.75" customHeight="1" x14ac:dyDescent="0.2">
      <c r="A21" s="52" t="s">
        <v>547</v>
      </c>
      <c r="B21" s="47" t="s">
        <v>540</v>
      </c>
      <c r="C21" s="48">
        <v>5375</v>
      </c>
      <c r="D21" s="60" t="s">
        <v>14</v>
      </c>
      <c r="E21" s="60" t="s">
        <v>15</v>
      </c>
      <c r="F21" s="60" t="s">
        <v>548</v>
      </c>
      <c r="G21" s="60" t="s">
        <v>17</v>
      </c>
      <c r="H21" s="60" t="s">
        <v>18</v>
      </c>
      <c r="I21" s="60" t="s">
        <v>549</v>
      </c>
      <c r="J21" s="60" t="s">
        <v>534</v>
      </c>
      <c r="K21" s="50">
        <v>16949</v>
      </c>
      <c r="L21" s="50" t="s">
        <v>21</v>
      </c>
      <c r="M21" s="50" t="s">
        <v>645</v>
      </c>
      <c r="N21" s="49" t="s">
        <v>266</v>
      </c>
    </row>
    <row r="22" spans="1:14" s="31" customFormat="1" ht="12.75" customHeight="1" x14ac:dyDescent="0.2">
      <c r="A22" s="147" t="s">
        <v>559</v>
      </c>
      <c r="B22" s="109" t="s">
        <v>491</v>
      </c>
      <c r="C22" s="110">
        <v>5697.5</v>
      </c>
      <c r="D22" s="129" t="s">
        <v>14</v>
      </c>
      <c r="E22" s="129" t="s">
        <v>15</v>
      </c>
      <c r="F22" s="129" t="s">
        <v>560</v>
      </c>
      <c r="G22" s="109" t="s">
        <v>561</v>
      </c>
      <c r="H22" s="155"/>
      <c r="I22" s="155"/>
      <c r="J22" s="155"/>
      <c r="K22" s="111">
        <v>16838</v>
      </c>
      <c r="L22" s="111" t="s">
        <v>21</v>
      </c>
      <c r="M22" s="111" t="s">
        <v>27</v>
      </c>
      <c r="N22" s="95" t="s">
        <v>629</v>
      </c>
    </row>
    <row r="23" spans="1:14" s="108" customFormat="1" x14ac:dyDescent="0.2">
      <c r="A23" s="148"/>
      <c r="B23" s="137"/>
      <c r="C23" s="138"/>
      <c r="D23" s="139"/>
      <c r="E23" s="139"/>
      <c r="F23" s="139"/>
      <c r="G23" s="139"/>
      <c r="H23" s="139"/>
      <c r="I23" s="139"/>
      <c r="J23" s="139"/>
      <c r="K23" s="140"/>
      <c r="L23" s="140"/>
      <c r="M23" s="140"/>
    </row>
    <row r="24" spans="1:14" s="106" customFormat="1" x14ac:dyDescent="0.2">
      <c r="A24" s="149"/>
      <c r="B24" s="77" t="s">
        <v>305</v>
      </c>
      <c r="C24" s="157">
        <f>SUM(C18:C23)</f>
        <v>31335</v>
      </c>
      <c r="D24" s="135"/>
      <c r="E24" s="135"/>
      <c r="F24" s="135"/>
      <c r="G24" s="135"/>
      <c r="H24" s="135"/>
      <c r="I24" s="135"/>
      <c r="J24" s="135"/>
      <c r="K24" s="115"/>
      <c r="L24" s="115"/>
      <c r="M24" s="115"/>
    </row>
    <row r="25" spans="1:14" s="106" customFormat="1" x14ac:dyDescent="0.2">
      <c r="A25" s="149"/>
      <c r="B25" s="113"/>
      <c r="C25" s="114"/>
      <c r="D25" s="135"/>
      <c r="E25" s="135"/>
      <c r="F25" s="135"/>
      <c r="G25" s="135"/>
      <c r="H25" s="135"/>
      <c r="I25" s="135"/>
      <c r="J25" s="135"/>
      <c r="K25" s="115"/>
      <c r="L25" s="115"/>
      <c r="M25" s="115"/>
    </row>
    <row r="26" spans="1:14" s="106" customFormat="1" x14ac:dyDescent="0.2">
      <c r="A26" s="149"/>
      <c r="B26" s="113"/>
      <c r="C26" s="114"/>
      <c r="D26" s="135"/>
      <c r="E26" s="135"/>
      <c r="F26" s="135"/>
      <c r="G26" s="135"/>
      <c r="H26" s="135"/>
      <c r="I26" s="135"/>
      <c r="J26" s="135"/>
      <c r="K26" s="115"/>
      <c r="L26" s="115"/>
      <c r="M26" s="115"/>
    </row>
    <row r="27" spans="1:14" s="106" customFormat="1" x14ac:dyDescent="0.2">
      <c r="A27" s="149"/>
      <c r="B27" s="113"/>
      <c r="C27" s="114"/>
      <c r="D27" s="135"/>
      <c r="E27" s="135"/>
      <c r="F27" s="135"/>
      <c r="G27" s="135"/>
      <c r="H27" s="135"/>
      <c r="I27" s="135"/>
      <c r="J27" s="135"/>
      <c r="K27" s="115"/>
      <c r="L27" s="115"/>
      <c r="M27" s="115"/>
    </row>
    <row r="28" spans="1:14" s="160" customFormat="1" ht="15" x14ac:dyDescent="0.25">
      <c r="A28" s="161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</row>
    <row r="29" spans="1:14" s="127" customFormat="1" ht="15" x14ac:dyDescent="0.25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</row>
    <row r="30" spans="1:14" ht="29.25" customHeight="1" x14ac:dyDescent="0.2">
      <c r="A30" s="130" t="s">
        <v>180</v>
      </c>
      <c r="B30" s="151" t="s">
        <v>1</v>
      </c>
      <c r="C30" s="152" t="s">
        <v>2</v>
      </c>
      <c r="D30" s="153" t="s">
        <v>3</v>
      </c>
      <c r="E30" s="153" t="s">
        <v>4</v>
      </c>
      <c r="F30" s="153" t="s">
        <v>5</v>
      </c>
      <c r="G30" s="153" t="s">
        <v>6</v>
      </c>
      <c r="H30" s="153" t="s">
        <v>7</v>
      </c>
      <c r="I30" s="153" t="s">
        <v>8</v>
      </c>
      <c r="J30" s="153" t="s">
        <v>9</v>
      </c>
      <c r="K30" s="62" t="s">
        <v>10</v>
      </c>
      <c r="L30" s="62" t="s">
        <v>180</v>
      </c>
      <c r="M30" s="62" t="s">
        <v>181</v>
      </c>
      <c r="N30" s="62" t="s">
        <v>613</v>
      </c>
    </row>
    <row r="31" spans="1:14" s="31" customFormat="1" x14ac:dyDescent="0.2">
      <c r="A31" s="52" t="s">
        <v>466</v>
      </c>
      <c r="B31" s="47" t="s">
        <v>467</v>
      </c>
      <c r="C31" s="48">
        <v>3243</v>
      </c>
      <c r="D31" s="60" t="s">
        <v>251</v>
      </c>
      <c r="E31" s="60" t="s">
        <v>62</v>
      </c>
      <c r="F31" s="60" t="s">
        <v>468</v>
      </c>
      <c r="G31" s="60" t="s">
        <v>17</v>
      </c>
      <c r="H31" s="60" t="s">
        <v>18</v>
      </c>
      <c r="I31" s="60" t="s">
        <v>37</v>
      </c>
      <c r="J31" s="60" t="s">
        <v>38</v>
      </c>
      <c r="K31" s="50">
        <v>16854</v>
      </c>
      <c r="L31" s="50" t="s">
        <v>21</v>
      </c>
      <c r="M31" s="50" t="s">
        <v>292</v>
      </c>
      <c r="N31" s="49" t="s">
        <v>638</v>
      </c>
    </row>
    <row r="32" spans="1:14" s="31" customFormat="1" x14ac:dyDescent="0.2">
      <c r="A32" s="52" t="s">
        <v>469</v>
      </c>
      <c r="B32" s="47" t="s">
        <v>467</v>
      </c>
      <c r="C32" s="48">
        <v>3243</v>
      </c>
      <c r="D32" s="60" t="s">
        <v>14</v>
      </c>
      <c r="E32" s="60" t="s">
        <v>15</v>
      </c>
      <c r="F32" s="60" t="s">
        <v>470</v>
      </c>
      <c r="G32" s="60" t="s">
        <v>17</v>
      </c>
      <c r="H32" s="60" t="s">
        <v>18</v>
      </c>
      <c r="I32" s="60" t="s">
        <v>50</v>
      </c>
      <c r="J32" s="60" t="s">
        <v>471</v>
      </c>
      <c r="K32" s="50">
        <v>16804</v>
      </c>
      <c r="L32" s="50" t="s">
        <v>21</v>
      </c>
      <c r="M32" s="50" t="s">
        <v>292</v>
      </c>
      <c r="N32" s="49" t="s">
        <v>296</v>
      </c>
    </row>
    <row r="33" spans="1:14" s="31" customFormat="1" x14ac:dyDescent="0.2">
      <c r="A33" s="52" t="s">
        <v>476</v>
      </c>
      <c r="B33" s="47" t="s">
        <v>477</v>
      </c>
      <c r="C33" s="48">
        <v>3243</v>
      </c>
      <c r="D33" s="60" t="s">
        <v>14</v>
      </c>
      <c r="E33" s="60" t="s">
        <v>15</v>
      </c>
      <c r="F33" s="60" t="s">
        <v>478</v>
      </c>
      <c r="G33" s="60" t="s">
        <v>17</v>
      </c>
      <c r="H33" s="60" t="s">
        <v>18</v>
      </c>
      <c r="I33" s="60" t="s">
        <v>479</v>
      </c>
      <c r="J33" s="60" t="s">
        <v>354</v>
      </c>
      <c r="K33" s="50">
        <v>16797</v>
      </c>
      <c r="L33" s="50" t="s">
        <v>21</v>
      </c>
      <c r="M33" s="50" t="s">
        <v>292</v>
      </c>
      <c r="N33" s="49" t="s">
        <v>639</v>
      </c>
    </row>
    <row r="34" spans="1:14" x14ac:dyDescent="0.2">
      <c r="A34" s="71" t="s">
        <v>480</v>
      </c>
      <c r="B34" s="72" t="s">
        <v>477</v>
      </c>
      <c r="C34" s="73">
        <v>338</v>
      </c>
      <c r="D34" s="74" t="s">
        <v>403</v>
      </c>
      <c r="E34" s="74" t="s">
        <v>89</v>
      </c>
      <c r="F34" s="74" t="s">
        <v>481</v>
      </c>
      <c r="G34" s="74" t="s">
        <v>17</v>
      </c>
      <c r="H34" s="74" t="s">
        <v>18</v>
      </c>
      <c r="I34" s="74" t="s">
        <v>37</v>
      </c>
      <c r="J34" s="74" t="s">
        <v>38</v>
      </c>
      <c r="K34" s="25"/>
      <c r="L34" s="25"/>
      <c r="M34" s="25"/>
      <c r="N34" s="75"/>
    </row>
    <row r="35" spans="1:14" s="31" customFormat="1" x14ac:dyDescent="0.2">
      <c r="A35" s="52" t="s">
        <v>482</v>
      </c>
      <c r="B35" s="47" t="s">
        <v>477</v>
      </c>
      <c r="C35" s="48">
        <v>3243</v>
      </c>
      <c r="D35" s="60" t="s">
        <v>14</v>
      </c>
      <c r="E35" s="60" t="s">
        <v>15</v>
      </c>
      <c r="F35" s="60" t="s">
        <v>483</v>
      </c>
      <c r="G35" s="60" t="s">
        <v>17</v>
      </c>
      <c r="H35" s="60" t="s">
        <v>18</v>
      </c>
      <c r="I35" s="60" t="s">
        <v>50</v>
      </c>
      <c r="J35" s="60" t="s">
        <v>366</v>
      </c>
      <c r="K35" s="50">
        <v>16805</v>
      </c>
      <c r="L35" s="50" t="s">
        <v>21</v>
      </c>
      <c r="M35" s="50" t="s">
        <v>292</v>
      </c>
      <c r="N35" s="49" t="s">
        <v>640</v>
      </c>
    </row>
    <row r="36" spans="1:14" s="31" customFormat="1" x14ac:dyDescent="0.2">
      <c r="A36" s="52" t="s">
        <v>484</v>
      </c>
      <c r="B36" s="47" t="s">
        <v>477</v>
      </c>
      <c r="C36" s="48">
        <v>3243</v>
      </c>
      <c r="D36" s="60" t="s">
        <v>14</v>
      </c>
      <c r="E36" s="60" t="s">
        <v>15</v>
      </c>
      <c r="F36" s="60" t="s">
        <v>485</v>
      </c>
      <c r="G36" s="60" t="s">
        <v>17</v>
      </c>
      <c r="H36" s="60" t="s">
        <v>18</v>
      </c>
      <c r="I36" s="60" t="s">
        <v>50</v>
      </c>
      <c r="J36" s="60" t="s">
        <v>486</v>
      </c>
      <c r="K36" s="50">
        <v>16806</v>
      </c>
      <c r="L36" s="50" t="s">
        <v>21</v>
      </c>
      <c r="M36" s="50" t="s">
        <v>292</v>
      </c>
      <c r="N36" s="49" t="s">
        <v>311</v>
      </c>
    </row>
    <row r="37" spans="1:14" s="31" customFormat="1" x14ac:dyDescent="0.2">
      <c r="A37" s="52" t="s">
        <v>490</v>
      </c>
      <c r="B37" s="47" t="s">
        <v>491</v>
      </c>
      <c r="C37" s="48">
        <v>3243</v>
      </c>
      <c r="D37" s="60" t="s">
        <v>93</v>
      </c>
      <c r="E37" s="60" t="s">
        <v>166</v>
      </c>
      <c r="F37" s="60" t="s">
        <v>492</v>
      </c>
      <c r="G37" s="60" t="s">
        <v>17</v>
      </c>
      <c r="H37" s="60" t="s">
        <v>18</v>
      </c>
      <c r="I37" s="60" t="s">
        <v>493</v>
      </c>
      <c r="J37" s="60" t="s">
        <v>38</v>
      </c>
      <c r="K37" s="50">
        <v>16861</v>
      </c>
      <c r="L37" s="50" t="s">
        <v>21</v>
      </c>
      <c r="M37" s="50" t="s">
        <v>292</v>
      </c>
      <c r="N37" s="49" t="s">
        <v>343</v>
      </c>
    </row>
    <row r="38" spans="1:14" s="31" customFormat="1" x14ac:dyDescent="0.2">
      <c r="A38" s="52" t="s">
        <v>499</v>
      </c>
      <c r="B38" s="47" t="s">
        <v>500</v>
      </c>
      <c r="C38" s="48">
        <v>1111</v>
      </c>
      <c r="D38" s="60" t="s">
        <v>14</v>
      </c>
      <c r="E38" s="60" t="s">
        <v>15</v>
      </c>
      <c r="F38" s="60" t="s">
        <v>501</v>
      </c>
      <c r="G38" s="60" t="s">
        <v>17</v>
      </c>
      <c r="H38" s="60" t="s">
        <v>18</v>
      </c>
      <c r="I38" s="60" t="s">
        <v>502</v>
      </c>
      <c r="J38" s="60" t="s">
        <v>226</v>
      </c>
      <c r="K38" s="50">
        <v>16870</v>
      </c>
      <c r="L38" s="50" t="s">
        <v>21</v>
      </c>
      <c r="M38" s="50" t="s">
        <v>292</v>
      </c>
      <c r="N38" s="49" t="s">
        <v>642</v>
      </c>
    </row>
    <row r="39" spans="1:14" s="31" customFormat="1" x14ac:dyDescent="0.2">
      <c r="A39" s="52" t="s">
        <v>503</v>
      </c>
      <c r="B39" s="47" t="s">
        <v>504</v>
      </c>
      <c r="C39" s="48">
        <v>3450</v>
      </c>
      <c r="D39" s="60" t="s">
        <v>370</v>
      </c>
      <c r="E39" s="60" t="s">
        <v>35</v>
      </c>
      <c r="F39" s="60" t="s">
        <v>505</v>
      </c>
      <c r="G39" s="60" t="s">
        <v>17</v>
      </c>
      <c r="H39" s="60" t="s">
        <v>18</v>
      </c>
      <c r="I39" s="60" t="s">
        <v>37</v>
      </c>
      <c r="J39" s="60" t="s">
        <v>38</v>
      </c>
      <c r="K39" s="50" t="s">
        <v>264</v>
      </c>
      <c r="L39" s="50" t="s">
        <v>21</v>
      </c>
      <c r="M39" s="50" t="s">
        <v>292</v>
      </c>
      <c r="N39" s="49" t="s">
        <v>643</v>
      </c>
    </row>
    <row r="40" spans="1:14" s="31" customFormat="1" x14ac:dyDescent="0.2">
      <c r="A40" s="52" t="s">
        <v>506</v>
      </c>
      <c r="B40" s="47" t="s">
        <v>504</v>
      </c>
      <c r="C40" s="48">
        <v>3450</v>
      </c>
      <c r="D40" s="60" t="s">
        <v>14</v>
      </c>
      <c r="E40" s="60" t="s">
        <v>133</v>
      </c>
      <c r="F40" s="60" t="s">
        <v>507</v>
      </c>
      <c r="G40" s="60" t="s">
        <v>17</v>
      </c>
      <c r="H40" s="60" t="s">
        <v>18</v>
      </c>
      <c r="I40" s="60" t="s">
        <v>508</v>
      </c>
      <c r="J40" s="60" t="s">
        <v>249</v>
      </c>
      <c r="K40" s="50">
        <v>16882</v>
      </c>
      <c r="L40" s="50" t="s">
        <v>21</v>
      </c>
      <c r="M40" s="50" t="s">
        <v>292</v>
      </c>
      <c r="N40" s="49" t="s">
        <v>293</v>
      </c>
    </row>
    <row r="41" spans="1:14" s="31" customFormat="1" ht="12.75" customHeight="1" x14ac:dyDescent="0.2">
      <c r="A41" s="52" t="s">
        <v>512</v>
      </c>
      <c r="B41" s="47" t="s">
        <v>513</v>
      </c>
      <c r="C41" s="48">
        <v>3450</v>
      </c>
      <c r="D41" s="60" t="s">
        <v>14</v>
      </c>
      <c r="E41" s="60" t="s">
        <v>15</v>
      </c>
      <c r="F41" s="60" t="s">
        <v>514</v>
      </c>
      <c r="G41" s="60" t="s">
        <v>17</v>
      </c>
      <c r="H41" s="60" t="s">
        <v>18</v>
      </c>
      <c r="I41" s="60" t="s">
        <v>515</v>
      </c>
      <c r="J41" s="60" t="s">
        <v>394</v>
      </c>
      <c r="K41" s="50">
        <v>16872</v>
      </c>
      <c r="L41" s="50" t="s">
        <v>21</v>
      </c>
      <c r="M41" s="50" t="s">
        <v>292</v>
      </c>
      <c r="N41" s="49" t="s">
        <v>644</v>
      </c>
    </row>
    <row r="42" spans="1:14" s="31" customFormat="1" ht="12.75" customHeight="1" x14ac:dyDescent="0.2">
      <c r="A42" s="52" t="s">
        <v>516</v>
      </c>
      <c r="B42" s="47" t="s">
        <v>513</v>
      </c>
      <c r="C42" s="48">
        <v>3450</v>
      </c>
      <c r="D42" s="60" t="s">
        <v>14</v>
      </c>
      <c r="E42" s="60" t="s">
        <v>15</v>
      </c>
      <c r="F42" s="60" t="s">
        <v>517</v>
      </c>
      <c r="G42" s="60" t="s">
        <v>17</v>
      </c>
      <c r="H42" s="60" t="s">
        <v>18</v>
      </c>
      <c r="I42" s="60" t="s">
        <v>518</v>
      </c>
      <c r="J42" s="60" t="s">
        <v>519</v>
      </c>
      <c r="K42" s="50">
        <v>16918</v>
      </c>
      <c r="L42" s="50" t="s">
        <v>21</v>
      </c>
      <c r="M42" s="50" t="s">
        <v>292</v>
      </c>
      <c r="N42" s="49" t="s">
        <v>341</v>
      </c>
    </row>
    <row r="43" spans="1:14" s="31" customFormat="1" ht="12.75" customHeight="1" x14ac:dyDescent="0.2">
      <c r="A43" s="52" t="s">
        <v>520</v>
      </c>
      <c r="B43" s="47" t="s">
        <v>513</v>
      </c>
      <c r="C43" s="48">
        <v>3450</v>
      </c>
      <c r="D43" s="60" t="s">
        <v>521</v>
      </c>
      <c r="E43" s="60" t="s">
        <v>55</v>
      </c>
      <c r="F43" s="60" t="s">
        <v>522</v>
      </c>
      <c r="G43" s="60" t="s">
        <v>17</v>
      </c>
      <c r="H43" s="60" t="s">
        <v>18</v>
      </c>
      <c r="I43" s="60" t="s">
        <v>37</v>
      </c>
      <c r="J43" s="60" t="s">
        <v>38</v>
      </c>
      <c r="K43" s="50">
        <v>16883</v>
      </c>
      <c r="L43" s="50" t="s">
        <v>21</v>
      </c>
      <c r="M43" s="50" t="s">
        <v>292</v>
      </c>
      <c r="N43" s="49" t="s">
        <v>621</v>
      </c>
    </row>
    <row r="44" spans="1:14" s="31" customFormat="1" ht="12.75" customHeight="1" x14ac:dyDescent="0.2">
      <c r="A44" s="52" t="s">
        <v>523</v>
      </c>
      <c r="B44" s="47" t="s">
        <v>513</v>
      </c>
      <c r="C44" s="48">
        <v>3450</v>
      </c>
      <c r="D44" s="60" t="s">
        <v>14</v>
      </c>
      <c r="E44" s="60" t="s">
        <v>15</v>
      </c>
      <c r="F44" s="60" t="s">
        <v>524</v>
      </c>
      <c r="G44" s="60" t="s">
        <v>17</v>
      </c>
      <c r="H44" s="60" t="s">
        <v>18</v>
      </c>
      <c r="I44" s="60" t="s">
        <v>525</v>
      </c>
      <c r="J44" s="60" t="s">
        <v>375</v>
      </c>
      <c r="K44" s="50" t="s">
        <v>264</v>
      </c>
      <c r="L44" s="50" t="s">
        <v>21</v>
      </c>
      <c r="M44" s="50" t="s">
        <v>292</v>
      </c>
      <c r="N44" s="49" t="s">
        <v>646</v>
      </c>
    </row>
    <row r="45" spans="1:14" s="31" customFormat="1" ht="12.75" customHeight="1" x14ac:dyDescent="0.2">
      <c r="A45" s="52" t="s">
        <v>535</v>
      </c>
      <c r="B45" s="47" t="s">
        <v>536</v>
      </c>
      <c r="C45" s="48">
        <v>3450</v>
      </c>
      <c r="D45" s="60" t="s">
        <v>14</v>
      </c>
      <c r="E45" s="60" t="s">
        <v>15</v>
      </c>
      <c r="F45" s="60" t="s">
        <v>537</v>
      </c>
      <c r="G45" s="60" t="s">
        <v>17</v>
      </c>
      <c r="H45" s="60" t="s">
        <v>18</v>
      </c>
      <c r="I45" s="60" t="s">
        <v>538</v>
      </c>
      <c r="J45" s="60" t="s">
        <v>38</v>
      </c>
      <c r="K45" s="50">
        <v>16953</v>
      </c>
      <c r="L45" s="50" t="s">
        <v>21</v>
      </c>
      <c r="M45" s="50" t="s">
        <v>292</v>
      </c>
      <c r="N45" s="49" t="s">
        <v>297</v>
      </c>
    </row>
    <row r="46" spans="1:14" s="31" customFormat="1" ht="12.75" customHeight="1" x14ac:dyDescent="0.2">
      <c r="A46" s="52" t="s">
        <v>544</v>
      </c>
      <c r="B46" s="47" t="s">
        <v>540</v>
      </c>
      <c r="C46" s="48">
        <v>2756.55</v>
      </c>
      <c r="D46" s="60" t="s">
        <v>14</v>
      </c>
      <c r="E46" s="60" t="s">
        <v>15</v>
      </c>
      <c r="F46" s="60" t="s">
        <v>545</v>
      </c>
      <c r="G46" s="60" t="s">
        <v>17</v>
      </c>
      <c r="H46" s="60" t="s">
        <v>18</v>
      </c>
      <c r="I46" s="60" t="s">
        <v>546</v>
      </c>
      <c r="J46" s="60" t="s">
        <v>38</v>
      </c>
      <c r="K46" s="50">
        <v>16979</v>
      </c>
      <c r="L46" s="50" t="s">
        <v>21</v>
      </c>
      <c r="M46" s="50" t="s">
        <v>292</v>
      </c>
      <c r="N46" s="49" t="s">
        <v>628</v>
      </c>
    </row>
    <row r="47" spans="1:14" s="31" customFormat="1" x14ac:dyDescent="0.2">
      <c r="A47" s="52" t="s">
        <v>550</v>
      </c>
      <c r="B47" s="47" t="s">
        <v>551</v>
      </c>
      <c r="C47" s="48">
        <v>3036</v>
      </c>
      <c r="D47" s="60" t="s">
        <v>14</v>
      </c>
      <c r="E47" s="60" t="s">
        <v>15</v>
      </c>
      <c r="F47" s="60" t="s">
        <v>552</v>
      </c>
      <c r="G47" s="60" t="s">
        <v>17</v>
      </c>
      <c r="H47" s="60" t="s">
        <v>18</v>
      </c>
      <c r="I47" s="60" t="s">
        <v>165</v>
      </c>
      <c r="J47" s="60" t="s">
        <v>553</v>
      </c>
      <c r="K47" s="50" t="s">
        <v>264</v>
      </c>
      <c r="L47" s="50" t="s">
        <v>21</v>
      </c>
      <c r="M47" s="50" t="s">
        <v>292</v>
      </c>
      <c r="N47" s="49" t="s">
        <v>344</v>
      </c>
    </row>
    <row r="48" spans="1:14" s="31" customFormat="1" x14ac:dyDescent="0.2">
      <c r="A48" s="52" t="s">
        <v>554</v>
      </c>
      <c r="B48" s="47" t="s">
        <v>551</v>
      </c>
      <c r="C48" s="48">
        <v>486.45</v>
      </c>
      <c r="D48" s="60" t="s">
        <v>93</v>
      </c>
      <c r="E48" s="60" t="s">
        <v>89</v>
      </c>
      <c r="F48" s="60" t="s">
        <v>555</v>
      </c>
      <c r="G48" s="60" t="s">
        <v>17</v>
      </c>
      <c r="H48" s="60" t="s">
        <v>18</v>
      </c>
      <c r="I48" s="60" t="s">
        <v>451</v>
      </c>
      <c r="J48" s="60" t="s">
        <v>38</v>
      </c>
      <c r="K48" s="50">
        <v>16980</v>
      </c>
      <c r="L48" s="50" t="s">
        <v>21</v>
      </c>
      <c r="M48" s="50" t="s">
        <v>292</v>
      </c>
      <c r="N48" s="49" t="s">
        <v>628</v>
      </c>
    </row>
    <row r="49" spans="1:13" s="106" customFormat="1" ht="12.75" customHeight="1" x14ac:dyDescent="0.2">
      <c r="A49" s="112"/>
      <c r="B49" s="113"/>
      <c r="C49" s="114"/>
      <c r="D49" s="135"/>
      <c r="E49" s="135"/>
      <c r="F49" s="135"/>
      <c r="G49" s="113"/>
      <c r="H49" s="150"/>
      <c r="I49" s="150"/>
      <c r="J49" s="150"/>
      <c r="K49" s="115"/>
      <c r="L49" s="115"/>
      <c r="M49" s="115"/>
    </row>
    <row r="50" spans="1:13" s="32" customFormat="1" ht="15" x14ac:dyDescent="0.25">
      <c r="A50" s="32" t="s">
        <v>299</v>
      </c>
      <c r="C50" s="33"/>
      <c r="G50" s="32" t="s">
        <v>340</v>
      </c>
    </row>
    <row r="51" spans="1:13" s="32" customFormat="1" ht="14.25" x14ac:dyDescent="0.2">
      <c r="A51" s="32" t="s">
        <v>302</v>
      </c>
      <c r="B51" s="34">
        <v>43984</v>
      </c>
      <c r="C51" s="35">
        <v>3243</v>
      </c>
      <c r="D51" s="32" t="s">
        <v>350</v>
      </c>
      <c r="F51" s="32" t="s">
        <v>303</v>
      </c>
      <c r="G51" s="32">
        <v>16787</v>
      </c>
    </row>
    <row r="52" spans="1:13" s="32" customFormat="1" ht="14.25" x14ac:dyDescent="0.2">
      <c r="A52" s="32" t="s">
        <v>632</v>
      </c>
      <c r="B52" s="34">
        <v>43987</v>
      </c>
      <c r="C52" s="35">
        <v>3450</v>
      </c>
      <c r="D52" s="32" t="s">
        <v>350</v>
      </c>
      <c r="F52" s="32" t="s">
        <v>303</v>
      </c>
      <c r="G52" s="32">
        <v>16867</v>
      </c>
    </row>
    <row r="53" spans="1:13" s="32" customFormat="1" ht="15" x14ac:dyDescent="0.25">
      <c r="C53" s="33"/>
    </row>
    <row r="54" spans="1:13" s="32" customFormat="1" ht="15" x14ac:dyDescent="0.25">
      <c r="B54" s="77" t="s">
        <v>305</v>
      </c>
      <c r="C54" s="33">
        <f>SUM(C31:C53)</f>
        <v>58029</v>
      </c>
    </row>
    <row r="55" spans="1:13" x14ac:dyDescent="0.2">
      <c r="K55"/>
      <c r="L55"/>
      <c r="M55"/>
    </row>
    <row r="56" spans="1:13" x14ac:dyDescent="0.2">
      <c r="K56"/>
      <c r="L56"/>
      <c r="M56"/>
    </row>
    <row r="57" spans="1:13" x14ac:dyDescent="0.2">
      <c r="C57" s="51"/>
      <c r="K57"/>
      <c r="L57"/>
      <c r="M57"/>
    </row>
    <row r="58" spans="1:13" x14ac:dyDescent="0.2">
      <c r="K58"/>
      <c r="L58"/>
      <c r="M58"/>
    </row>
    <row r="59" spans="1:13" ht="15" x14ac:dyDescent="0.25">
      <c r="A59" s="223" t="s">
        <v>306</v>
      </c>
      <c r="B59" s="223"/>
      <c r="C59" s="9">
        <f>+C12+C24+C54</f>
        <v>125875</v>
      </c>
      <c r="K59"/>
      <c r="L59"/>
      <c r="M59"/>
    </row>
    <row r="68" spans="7:13" x14ac:dyDescent="0.2">
      <c r="G68" s="66"/>
      <c r="H68" s="66"/>
      <c r="I68" s="66"/>
      <c r="K68"/>
      <c r="L68"/>
      <c r="M68"/>
    </row>
    <row r="69" spans="7:13" x14ac:dyDescent="0.2">
      <c r="H69" s="66"/>
      <c r="I69" s="66"/>
      <c r="J69" s="66"/>
      <c r="K69"/>
      <c r="L69"/>
      <c r="M69"/>
    </row>
  </sheetData>
  <autoFilter ref="A1:M30"/>
  <mergeCells count="1">
    <mergeCell ref="A59:B5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FEB</vt:lpstr>
      <vt:lpstr>FEB RESUMEN </vt:lpstr>
      <vt:lpstr>MARZO</vt:lpstr>
      <vt:lpstr>MARZ RESUMEN </vt:lpstr>
      <vt:lpstr>ABRIL</vt:lpstr>
      <vt:lpstr>ABRIL RESUMEN  </vt:lpstr>
      <vt:lpstr>MAYO</vt:lpstr>
      <vt:lpstr>MAYO RESUMEN  </vt:lpstr>
      <vt:lpstr>JUN</vt:lpstr>
      <vt:lpstr>JUNIO RESUMEN </vt:lpstr>
      <vt:lpstr>JUL</vt:lpstr>
      <vt:lpstr>JULIO RESUMEN </vt:lpstr>
      <vt:lpstr>CONCENTRADO</vt:lpstr>
      <vt:lpstr>ITC </vt:lpstr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Despacho Castro 1</dc:creator>
  <cp:lastModifiedBy>Auxadmon</cp:lastModifiedBy>
  <dcterms:created xsi:type="dcterms:W3CDTF">2020-05-26T18:23:55Z</dcterms:created>
  <dcterms:modified xsi:type="dcterms:W3CDTF">2020-11-13T19:14:45Z</dcterms:modified>
</cp:coreProperties>
</file>