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155"/>
  </bookViews>
  <sheets>
    <sheet name="AGO" sheetId="1" r:id="rId1"/>
    <sheet name="AGO RESUMEN " sheetId="3" r:id="rId2"/>
    <sheet name="SEPT" sheetId="2" r:id="rId3"/>
    <sheet name="SEPT RESUMEN " sheetId="4" r:id="rId4"/>
    <sheet name="CONCENTRADO" sheetId="5" r:id="rId5"/>
  </sheets>
  <definedNames>
    <definedName name="_xlnm._FilterDatabase" localSheetId="0" hidden="1">AGO!$A$1:$M$18</definedName>
    <definedName name="_xlnm._FilterDatabase" localSheetId="2" hidden="1">SEPT!$A$1:$N$17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3" i="1" l="1"/>
  <c r="C24" i="1"/>
  <c r="B16" i="4" l="1"/>
  <c r="B13" i="5" l="1"/>
  <c r="E6" i="5"/>
  <c r="B6" i="5"/>
  <c r="D5" i="4"/>
  <c r="B5" i="4"/>
  <c r="C19" i="2"/>
  <c r="E12" i="5" l="1"/>
  <c r="B12" i="5"/>
  <c r="E11" i="5"/>
  <c r="B11" i="5"/>
  <c r="D7" i="3" l="1"/>
  <c r="D6" i="3"/>
  <c r="D5" i="3"/>
  <c r="B7" i="3"/>
  <c r="B6" i="3"/>
  <c r="B5" i="3"/>
  <c r="B8" i="3" s="1"/>
  <c r="D8" i="3" l="1"/>
  <c r="E5" i="5" s="1"/>
  <c r="E7" i="5" s="1"/>
  <c r="E14" i="5" s="1"/>
  <c r="B17" i="3"/>
  <c r="B18" i="3" s="1"/>
  <c r="B5" i="5"/>
  <c r="B7" i="5" s="1"/>
  <c r="B14" i="5" s="1"/>
  <c r="B16" i="5" s="1"/>
  <c r="B17" i="5" s="1"/>
  <c r="E13" i="5"/>
  <c r="E16" i="5"/>
  <c r="E17" i="5" s="1"/>
  <c r="B13" i="4"/>
  <c r="D13" i="4"/>
  <c r="D7" i="4"/>
  <c r="B7" i="4"/>
  <c r="B17" i="4" s="1"/>
  <c r="B14" i="3"/>
  <c r="D14" i="3"/>
  <c r="D16" i="4" l="1"/>
  <c r="D17" i="4" s="1"/>
  <c r="E18" i="5"/>
  <c r="E19" i="5" s="1"/>
  <c r="B18" i="5"/>
  <c r="B19" i="5" s="1"/>
  <c r="D18" i="4"/>
  <c r="D19" i="4" s="1"/>
  <c r="B18" i="4"/>
  <c r="B19" i="4" s="1"/>
  <c r="B19" i="3"/>
  <c r="B20" i="3" s="1"/>
  <c r="D17" i="3"/>
  <c r="D18" i="3" s="1"/>
  <c r="D19" i="3" l="1"/>
  <c r="D20" i="3" s="1"/>
</calcChain>
</file>

<file path=xl/comments1.xml><?xml version="1.0" encoding="utf-8"?>
<comments xmlns="http://schemas.openxmlformats.org/spreadsheetml/2006/main">
  <authors>
    <author>90957229</author>
  </authors>
  <commentList>
    <comment ref="C1" authorId="0">
      <text>
        <r>
          <rPr>
            <sz val="8"/>
            <color indexed="81"/>
            <rFont val="Tahoma"/>
            <family val="2"/>
          </rPr>
          <t xml:space="preserve">Esta columna no viene en el layout
</t>
        </r>
      </text>
    </comment>
  </commentList>
</comments>
</file>

<file path=xl/comments2.xml><?xml version="1.0" encoding="utf-8"?>
<comments xmlns="http://schemas.openxmlformats.org/spreadsheetml/2006/main">
  <authors>
    <author>90957229</author>
  </authors>
  <commentList>
    <comment ref="C1" authorId="0">
      <text>
        <r>
          <rPr>
            <sz val="8"/>
            <color indexed="81"/>
            <rFont val="Tahoma"/>
            <family val="2"/>
          </rPr>
          <t xml:space="preserve">Esta columna no viene en el layout
</t>
        </r>
      </text>
    </comment>
  </commentList>
</comments>
</file>

<file path=xl/sharedStrings.xml><?xml version="1.0" encoding="utf-8"?>
<sst xmlns="http://schemas.openxmlformats.org/spreadsheetml/2006/main" count="539" uniqueCount="243">
  <si>
    <t>SOLO PEGAR LINEAS QUE INICIEN CON 03 EN LA ZONA DE COLOR AZUL</t>
  </si>
  <si>
    <t>FECHA DE OPERACIÓN DEL MOVIMIENTO</t>
  </si>
  <si>
    <t xml:space="preserve">IMPORTE TOTAL DEL MOVIMIENTO </t>
  </si>
  <si>
    <t>SUCURSAL</t>
  </si>
  <si>
    <t>CAJA</t>
  </si>
  <si>
    <t>NUMERO DE AUTORIZACIÓN</t>
  </si>
  <si>
    <t>NUMERO DE LA CUENTA VIRTUAL</t>
  </si>
  <si>
    <t>ALIAS</t>
  </si>
  <si>
    <t>REFERENCIA NUMERICA</t>
  </si>
  <si>
    <t>REFERENCIA ALFANUMERICA</t>
  </si>
  <si>
    <t>FACTURA</t>
  </si>
  <si>
    <t>CONCEPTO</t>
  </si>
  <si>
    <t xml:space="preserve">MAESTRIA </t>
  </si>
  <si>
    <t xml:space="preserve">0384000000000420200803000000000032430084085900788166636505000007046478403301016GTO              0000000004MAESTRIA DIEGO ARANDA P   </t>
  </si>
  <si>
    <t>20200803</t>
  </si>
  <si>
    <t>0859</t>
  </si>
  <si>
    <t>0078</t>
  </si>
  <si>
    <t>816663</t>
  </si>
  <si>
    <t>6505000007046478</t>
  </si>
  <si>
    <t xml:space="preserve">403301016GTO              </t>
  </si>
  <si>
    <t>0000000004</t>
  </si>
  <si>
    <t>MAESTRIA DIEGO ARANDA P</t>
  </si>
  <si>
    <t xml:space="preserve">MODULO </t>
  </si>
  <si>
    <t>MAC</t>
  </si>
  <si>
    <t xml:space="preserve">0384000030820020200803000000000032500084085900782394026505000007046478403301016GTO              0000308200MENSUALIDAD DANIELA SAN   </t>
  </si>
  <si>
    <t>239402</t>
  </si>
  <si>
    <t>0000308200</t>
  </si>
  <si>
    <t>MENSUALIDAD DANIELA SAN</t>
  </si>
  <si>
    <t xml:space="preserve">0384000004082020200804000000000032430084085900781677626505000007046478403301016GTO              0000040820REF.403301016GTO31        </t>
  </si>
  <si>
    <t>20200804</t>
  </si>
  <si>
    <t>167762</t>
  </si>
  <si>
    <t>0000040820</t>
  </si>
  <si>
    <t xml:space="preserve">REF.403301016GTO31     </t>
  </si>
  <si>
    <t xml:space="preserve">0384000146900020200805000000000032430084085900781750326505000007046478403301016GTO              0001469000403301016 FATIMA SALAS    </t>
  </si>
  <si>
    <t>20200805</t>
  </si>
  <si>
    <t>175032</t>
  </si>
  <si>
    <t>0001469000</t>
  </si>
  <si>
    <t xml:space="preserve">403301016 FATIMA SALAS </t>
  </si>
  <si>
    <t xml:space="preserve">0384000466676620200805000000000032430084085900782362616505000007046478403301016GTO              0004666766PAGO DE COLEGIATURA       </t>
  </si>
  <si>
    <t>236261</t>
  </si>
  <si>
    <t>0004666766</t>
  </si>
  <si>
    <t xml:space="preserve">PAGO DE COLEGIATURA    </t>
  </si>
  <si>
    <t xml:space="preserve">0384000060820020200806000000000032430084085900788638146505000007046478403301016GTO              0000608200PAGO MENSUALIDAD          </t>
  </si>
  <si>
    <t>20200806</t>
  </si>
  <si>
    <t>863814</t>
  </si>
  <si>
    <t>0000608200</t>
  </si>
  <si>
    <t xml:space="preserve">PAGO MENSUALIDAD       </t>
  </si>
  <si>
    <t xml:space="preserve">0384000403301020200806000000000032430084085900789307766505000007046478403301016GTO              0004033010403301016GTO31 DIEGO RA   </t>
  </si>
  <si>
    <t>930776</t>
  </si>
  <si>
    <t>0004033010</t>
  </si>
  <si>
    <t>403301016GTO31 DIEGO RA</t>
  </si>
  <si>
    <t xml:space="preserve">0384000403301020200806000000000032430084085900789330796505000007046478403301016GTO              0004033010403301016GTO31 DAVID RA   </t>
  </si>
  <si>
    <t>933079</t>
  </si>
  <si>
    <t>403301016GTO31 DAVID RA</t>
  </si>
  <si>
    <t xml:space="preserve">0384000192031920200806000000000040000084085900789718696505000007046478403301016GTO              0001920319MATERIA NOR Y CAL V T     </t>
  </si>
  <si>
    <t>971869</t>
  </si>
  <si>
    <t>0001920319</t>
  </si>
  <si>
    <t xml:space="preserve">MATERIA NOR Y CAL V T  </t>
  </si>
  <si>
    <t xml:space="preserve">0384000060820020200806000000000032430084085900721135596505000007046478403301016GTO              0000608200PABLO EUGENIO MANCERA A   </t>
  </si>
  <si>
    <t>0072</t>
  </si>
  <si>
    <t>113559</t>
  </si>
  <si>
    <t>PABLO EUGENIO MANCERA A</t>
  </si>
  <si>
    <t xml:space="preserve">0384000007082020200807000000000034500084085900789788946505000007046478403301016GTO              0000070820PAGO DE FACTURA           </t>
  </si>
  <si>
    <t>20200807</t>
  </si>
  <si>
    <t>978894</t>
  </si>
  <si>
    <t>0000070820</t>
  </si>
  <si>
    <t xml:space="preserve">PAGO DE FACTURA        </t>
  </si>
  <si>
    <t xml:space="preserve">0384000007082020200807000000000034500084051900621266436505000007046478403301016GTO              0000070820403301016GTO31            </t>
  </si>
  <si>
    <t>0519</t>
  </si>
  <si>
    <t>0062</t>
  </si>
  <si>
    <t>126643</t>
  </si>
  <si>
    <t xml:space="preserve">403301016GTO31         </t>
  </si>
  <si>
    <t xml:space="preserve">0384000000000020200807000000000034500084032700016909246505000007046478403301016GTO              0000000000403301016GTO31            </t>
  </si>
  <si>
    <t>0327</t>
  </si>
  <si>
    <t>0001</t>
  </si>
  <si>
    <t>690924</t>
  </si>
  <si>
    <t>0000000000</t>
  </si>
  <si>
    <t>INSCRIPCION</t>
  </si>
  <si>
    <t>MVIIBN</t>
  </si>
  <si>
    <t xml:space="preserve">0384000000000020200810000000000034500084065600028664626505000007046478403301016GTO              0000000000403301016GTO31            </t>
  </si>
  <si>
    <t>20200810</t>
  </si>
  <si>
    <t>0656</t>
  </si>
  <si>
    <t>0002</t>
  </si>
  <si>
    <t>866462</t>
  </si>
  <si>
    <t xml:space="preserve">0384000435782820200811000000000008450084085900782723816505000007046478403301016GTO              0004357828Alejandra Celina Garcia   </t>
  </si>
  <si>
    <t>20200811</t>
  </si>
  <si>
    <t>272381</t>
  </si>
  <si>
    <t>0004357828</t>
  </si>
  <si>
    <t>Alejandra Celina Garcia</t>
  </si>
  <si>
    <t xml:space="preserve">CERTIFICADO </t>
  </si>
  <si>
    <t xml:space="preserve">0384000000000020200814000000000034500084082800026723976505000007046478403301016GTO              0000000000403301016GTO31            </t>
  </si>
  <si>
    <t>20200814</t>
  </si>
  <si>
    <t>0828</t>
  </si>
  <si>
    <t>672397</t>
  </si>
  <si>
    <t xml:space="preserve">0384000015082020200817000000000034500084051900620222066505000007046478403301016GTO              0000150820403301016GTO31            </t>
  </si>
  <si>
    <t>20200817</t>
  </si>
  <si>
    <t>022206</t>
  </si>
  <si>
    <t>0000150820</t>
  </si>
  <si>
    <t xml:space="preserve">0384000295039020200828000000000027565584085900784706816505000007046478403301016GTO              0002950390403301016GTO31            </t>
  </si>
  <si>
    <t>20200828</t>
  </si>
  <si>
    <t>470681</t>
  </si>
  <si>
    <t>0002950390</t>
  </si>
  <si>
    <t xml:space="preserve">0384000403301020200831000000000053750084085900788083656505000007046478403301016GTO              0004033010Mensualidad MAC           </t>
  </si>
  <si>
    <t>20200831</t>
  </si>
  <si>
    <t>808365</t>
  </si>
  <si>
    <t xml:space="preserve">Mensualidad MAC        </t>
  </si>
  <si>
    <t xml:space="preserve">0384403301016320200831000000000004864584051900713385616505000007046478403301016GTO              4033010163403301016GTO31            </t>
  </si>
  <si>
    <t>0071</t>
  </si>
  <si>
    <t>338561</t>
  </si>
  <si>
    <t>4033010163</t>
  </si>
  <si>
    <t xml:space="preserve">0384000403301020200902000000000032430084085900780154896505000007046478403301016GTO              0004033010403301016 FATIMA JUDITH   </t>
  </si>
  <si>
    <t>20200902</t>
  </si>
  <si>
    <t>015489</t>
  </si>
  <si>
    <t>403301016 FATIMA JUDITH</t>
  </si>
  <si>
    <t>MESUALIDAD</t>
  </si>
  <si>
    <t xml:space="preserve">0384000403301020200902000000000032430084085900781053916505000007046478403301016GTO              0004033010403301016GTO31 DAVID RA   </t>
  </si>
  <si>
    <t>105391</t>
  </si>
  <si>
    <t xml:space="preserve">0384000403301020200902000000000032430084085900781081416505000007046478403301016GTO              0004033010403301016GTO31 DIEGO RA   </t>
  </si>
  <si>
    <t>108141</t>
  </si>
  <si>
    <t xml:space="preserve">0384000002092020200902000000000032430084085900782075956505000007046478403301016GTO              0000020920REF.403301016GTO31        </t>
  </si>
  <si>
    <t>207595</t>
  </si>
  <si>
    <t>0000020920</t>
  </si>
  <si>
    <t xml:space="preserve">0384000916833020200902000000000032430084085900723923906505000007046478403301016GTO              0009168330MAESTRA DIEGO ARANDA SE   </t>
  </si>
  <si>
    <t>392390</t>
  </si>
  <si>
    <t>0009168330</t>
  </si>
  <si>
    <t>MAESTRA DIEGO ARANDA SE</t>
  </si>
  <si>
    <t xml:space="preserve">0384000873772120200903000000000032430084085900788150996505000007046478403301016GTO              0008737721PAGO DE COLEGIATURA       </t>
  </si>
  <si>
    <t>20200903</t>
  </si>
  <si>
    <t>815099</t>
  </si>
  <si>
    <t>0008737721</t>
  </si>
  <si>
    <t xml:space="preserve">0384000000000020200903000000000032430084032700066997956505000007046478403301016GTO              0000000000403301016GTO31            </t>
  </si>
  <si>
    <t>0006</t>
  </si>
  <si>
    <t>699795</t>
  </si>
  <si>
    <t xml:space="preserve">0384000000000020200903000000000032430084082800016810836505000007046478403301016GTO              0000000000403301016GTO31            </t>
  </si>
  <si>
    <t>681083</t>
  </si>
  <si>
    <t xml:space="preserve">0384000040920020200904000000000032430084085900787708956505000007046478403301016GTO              0000409200PAGO MENSUALIDAD          </t>
  </si>
  <si>
    <t>20200904</t>
  </si>
  <si>
    <t>770895</t>
  </si>
  <si>
    <t>0000409200</t>
  </si>
  <si>
    <t xml:space="preserve">0384000080920020200908000000000034500084085900782291426505000007046478403301016GTO              0000809200DANIELA SANCHEZ MAC       </t>
  </si>
  <si>
    <t>20200908</t>
  </si>
  <si>
    <t>229142</t>
  </si>
  <si>
    <t>0000809200</t>
  </si>
  <si>
    <t xml:space="preserve">DANIELA SANCHEZ MAC    </t>
  </si>
  <si>
    <t xml:space="preserve">0384000080920020200908000000000032430084085900726578706505000007046478403301016GTO              0000809200PABLO EUGENIO MANCERA A   </t>
  </si>
  <si>
    <t>657870</t>
  </si>
  <si>
    <t xml:space="preserve">0384000000000020200910000000000034500084065600718800176505000007046478403301016GTO              0000000000403301016GTO31            </t>
  </si>
  <si>
    <t>20200910</t>
  </si>
  <si>
    <t>880017</t>
  </si>
  <si>
    <t xml:space="preserve">0384000140920220200914000000000034500084051900623696736505000007046478403301016GTO              0001409202403301016GTO31            </t>
  </si>
  <si>
    <t>20200914</t>
  </si>
  <si>
    <t>369673</t>
  </si>
  <si>
    <t>0001409202</t>
  </si>
  <si>
    <t xml:space="preserve">0384000000000020200929000000000032430084032700067072416505000007046478403301016GTO              0000000000403301016GTO31            </t>
  </si>
  <si>
    <t>20200929</t>
  </si>
  <si>
    <t>707241</t>
  </si>
  <si>
    <t xml:space="preserve">038400021499112020081000000000003450008408590078587688                                                                              </t>
  </si>
  <si>
    <t>0002149911</t>
  </si>
  <si>
    <t>84</t>
  </si>
  <si>
    <t>587688</t>
  </si>
  <si>
    <t>GTO</t>
  </si>
  <si>
    <t xml:space="preserve">038400000309202020090300000000003243008408590078957763                                                                              </t>
  </si>
  <si>
    <t>0000030920</t>
  </si>
  <si>
    <t>957763</t>
  </si>
  <si>
    <t xml:space="preserve">038400022191532020090400000000003450008408590078901669                                                                              </t>
  </si>
  <si>
    <t>0002219153</t>
  </si>
  <si>
    <t>901669</t>
  </si>
  <si>
    <t>INSTITUTO TECNOLOGICO DE LA CONSTRUCCIÓN.</t>
  </si>
  <si>
    <t>DEPOSITOS MAESTRIAS</t>
  </si>
  <si>
    <t xml:space="preserve">TECNOLOGICO </t>
  </si>
  <si>
    <t xml:space="preserve">CMIC GTO </t>
  </si>
  <si>
    <t>MAC 15</t>
  </si>
  <si>
    <t>TOTAL GENERAL DELEGACIÓN</t>
  </si>
  <si>
    <t>COSTOS MAESTRIAS</t>
  </si>
  <si>
    <t>MAC 15 (PROFESOR LOCAL VIRTUAL)</t>
  </si>
  <si>
    <t>TOTAL</t>
  </si>
  <si>
    <t xml:space="preserve">SALDO A LA DELEGACION </t>
  </si>
  <si>
    <t>REMANENTE NETO</t>
  </si>
  <si>
    <t>SUBTOTAL</t>
  </si>
  <si>
    <t xml:space="preserve">MAS IVA  </t>
  </si>
  <si>
    <t xml:space="preserve">IMPORTE A FACTURAR </t>
  </si>
  <si>
    <t xml:space="preserve">DELEGACION GTO </t>
  </si>
  <si>
    <t xml:space="preserve">TOTAL </t>
  </si>
  <si>
    <t>AGOSTO</t>
  </si>
  <si>
    <t xml:space="preserve">SEPTIEMBRE </t>
  </si>
  <si>
    <t xml:space="preserve">AGOSTO </t>
  </si>
  <si>
    <t>ANALISIS MAESTRIAS SEDE GUANAJUATO DE AGOSTO-SEPTIEMBRE  2020</t>
  </si>
  <si>
    <t xml:space="preserve">ALUMNO </t>
  </si>
  <si>
    <t>ALUMNO</t>
  </si>
  <si>
    <t xml:space="preserve">ARANDA RODRIGUEZ DIEGO </t>
  </si>
  <si>
    <t xml:space="preserve">SANCHEZ GARCIA DANIELA </t>
  </si>
  <si>
    <t>MENDOZA MALAGON VICTOR OLEGARIO</t>
  </si>
  <si>
    <t>S/F</t>
  </si>
  <si>
    <t xml:space="preserve">SALAS LANDEROS FATIMA </t>
  </si>
  <si>
    <t xml:space="preserve">GOMEZ RUIZ LUIS DANIEL </t>
  </si>
  <si>
    <t xml:space="preserve">GARCIA SOTO LUZ FABIOLA </t>
  </si>
  <si>
    <t xml:space="preserve">RAMIREZ VILLALVAZO DIEGO </t>
  </si>
  <si>
    <t>RAMIREZ GONZALEZ DAVID</t>
  </si>
  <si>
    <t>MANCERA ALBA PABLO EUGENIO</t>
  </si>
  <si>
    <t>LOPEZ GONZALEZ DIANA KAREN</t>
  </si>
  <si>
    <t xml:space="preserve">GRANADOS SILVA FRANCISCO JAVIER </t>
  </si>
  <si>
    <t>ESPINOZA VARGAS JESUS IVAN</t>
  </si>
  <si>
    <t xml:space="preserve">YOCUPICIO CHAVEZ ALDO </t>
  </si>
  <si>
    <t xml:space="preserve">SERVICIO ITC </t>
  </si>
  <si>
    <t xml:space="preserve">TOTAL GENERAL </t>
  </si>
  <si>
    <t xml:space="preserve">RODRIGUEZ PALOMARES SAUL OMAR </t>
  </si>
  <si>
    <t>LOPEZ GONZALEZ GUSTAVO</t>
  </si>
  <si>
    <t xml:space="preserve">MAC 14 </t>
  </si>
  <si>
    <t>MAC 14</t>
  </si>
  <si>
    <t xml:space="preserve">QUINTANA DELGADO FRANCISCO DE JESUS </t>
  </si>
  <si>
    <t>DIAZ ACOSTA JORGE LUIS</t>
  </si>
  <si>
    <t xml:space="preserve">NO IDENTIFICADO </t>
  </si>
  <si>
    <t>07/08/2020</t>
  </si>
  <si>
    <t xml:space="preserve">DEPOSITO EFECTIVO SUCURSAL 327 SAN FRANCISCO DEL RINCON </t>
  </si>
  <si>
    <t xml:space="preserve">MAC 15 </t>
  </si>
  <si>
    <t xml:space="preserve">VAZQUEZ MARQUEZ DIANA </t>
  </si>
  <si>
    <t xml:space="preserve">MAYRA GUADALUPEM VEGA AGUILAR </t>
  </si>
  <si>
    <t>ESTE DEPOSITO PERTENECE A DELEGACION HIDALGO(POR ERROR SE DEPOSITO AQUÍ PERO SE LE COMENTO AL CONTADOR FRANK Y SE LE HIZO LLEGAR EL COMPROBANTE)</t>
  </si>
  <si>
    <t xml:space="preserve">OTROS </t>
  </si>
  <si>
    <t xml:space="preserve">ISAAC VARELA VALDEZ </t>
  </si>
  <si>
    <t>31 JUL-22 AGO 2020</t>
  </si>
  <si>
    <t xml:space="preserve">LOCAL CONTABILIDAD Y FINANZAS </t>
  </si>
  <si>
    <t xml:space="preserve">EDGAR GONZALEZ MEDINA </t>
  </si>
  <si>
    <t>LOCAL LEGISLACIÓN</t>
  </si>
  <si>
    <t>28 AGO -19 SEP 2020</t>
  </si>
  <si>
    <t>SEPTIEMBRE</t>
  </si>
  <si>
    <t xml:space="preserve">RAMIREZ GONZALEZ DAVID </t>
  </si>
  <si>
    <t>RAMIREZ VILLALVAZO DIEGO</t>
  </si>
  <si>
    <t xml:space="preserve">MENDOZA MALAGON OLEGARIO </t>
  </si>
  <si>
    <t>GOMEZ RUIZ LUIS DANIEL</t>
  </si>
  <si>
    <t>VAZQUEZ MARQUEZ DIANA</t>
  </si>
  <si>
    <t>RODRIGUEZ PALOMARES SAUL OMAR</t>
  </si>
  <si>
    <t>BRAVO CARMONA DAVID</t>
  </si>
  <si>
    <t>YOCUPICIO CHAVEZ ALDO ULISES</t>
  </si>
  <si>
    <t xml:space="preserve">SANCHEZ GARCIA DANIELA PATRICIA </t>
  </si>
  <si>
    <t xml:space="preserve">LOPEZ GONZALEZ GUSTAVO </t>
  </si>
  <si>
    <t xml:space="preserve">INSCRIPCION </t>
  </si>
  <si>
    <t>ANALISIS MAESTRIAS SEDE GUANAJUATO DE AGOSTO 2020</t>
  </si>
  <si>
    <t>ANALISIS MAESTRIAS SEDE GUANAJUATO DE SEPTIEMBRE 2020</t>
  </si>
  <si>
    <t xml:space="preserve">BRAVO CARMONA DAVID </t>
  </si>
  <si>
    <t xml:space="preserve">DEPOSITO EN CTA  CONCENTRADORA 715 </t>
  </si>
  <si>
    <t>13/08/2020</t>
  </si>
  <si>
    <t>MARIA TERESA MARTINEZ CARRILLO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</si>
</sst>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15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8"/>
      <color indexed="81"/>
      <name val="Tahoma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8"/>
      <name val="Arial Unicode MS"/>
      <family val="2"/>
    </font>
    <font>
      <b/>
      <sz val="10"/>
      <color theme="1"/>
      <name val="Tw Cen MT Condensed"/>
      <family val="2"/>
    </font>
    <font>
      <sz val="11"/>
      <name val="Arial"/>
      <family val="2"/>
    </font>
    <font>
      <b/>
      <sz val="10"/>
      <color rgb="FFFF0000"/>
      <name val="Arial"/>
      <family val="2"/>
    </font>
    <font>
      <b/>
      <sz val="12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4" fontId="2" fillId="0" borderId="0" applyFont="0" applyFill="0" applyBorder="0" applyAlignment="0" applyProtection="0"/>
    <xf numFmtId="0" fontId="8" fillId="0" borderId="0"/>
    <xf numFmtId="0" fontId="4" fillId="0" borderId="0"/>
    <xf numFmtId="44" fontId="8" fillId="0" borderId="0" applyFont="0" applyFill="0" applyBorder="0" applyAlignment="0" applyProtection="0"/>
    <xf numFmtId="0" fontId="1" fillId="0" borderId="0"/>
  </cellStyleXfs>
  <cellXfs count="72">
    <xf numFmtId="0" fontId="0" fillId="0" borderId="0" xfId="0"/>
    <xf numFmtId="49" fontId="3" fillId="2" borderId="1" xfId="0" applyNumberFormat="1" applyFont="1" applyFill="1" applyBorder="1" applyAlignment="1">
      <alignment horizontal="center" vertical="center" wrapText="1"/>
    </xf>
    <xf numFmtId="49" fontId="0" fillId="0" borderId="0" xfId="0" applyNumberFormat="1"/>
    <xf numFmtId="2" fontId="0" fillId="0" borderId="0" xfId="0" applyNumberFormat="1"/>
    <xf numFmtId="0" fontId="0" fillId="0" borderId="0" xfId="0" applyNumberFormat="1"/>
    <xf numFmtId="0" fontId="6" fillId="0" borderId="0" xfId="0" applyNumberFormat="1" applyFont="1" applyAlignment="1">
      <alignment horizontal="center" vertical="center"/>
    </xf>
    <xf numFmtId="44" fontId="6" fillId="5" borderId="0" xfId="1" applyFont="1" applyFill="1"/>
    <xf numFmtId="0" fontId="9" fillId="0" borderId="0" xfId="2" applyFont="1"/>
    <xf numFmtId="4" fontId="8" fillId="0" borderId="0" xfId="2" applyNumberFormat="1"/>
    <xf numFmtId="0" fontId="8" fillId="0" borderId="0" xfId="2"/>
    <xf numFmtId="0" fontId="0" fillId="0" borderId="0" xfId="2" applyFont="1"/>
    <xf numFmtId="0" fontId="8" fillId="0" borderId="0" xfId="2" applyAlignment="1">
      <alignment horizontal="center"/>
    </xf>
    <xf numFmtId="4" fontId="9" fillId="0" borderId="0" xfId="2" applyNumberFormat="1" applyFont="1"/>
    <xf numFmtId="0" fontId="9" fillId="0" borderId="0" xfId="2" applyFont="1" applyAlignment="1">
      <alignment horizontal="center"/>
    </xf>
    <xf numFmtId="4" fontId="6" fillId="0" borderId="0" xfId="2" applyNumberFormat="1" applyFont="1"/>
    <xf numFmtId="49" fontId="10" fillId="0" borderId="0" xfId="3" applyNumberFormat="1" applyFont="1"/>
    <xf numFmtId="4" fontId="1" fillId="0" borderId="3" xfId="2" applyNumberFormat="1" applyFont="1" applyBorder="1"/>
    <xf numFmtId="0" fontId="11" fillId="0" borderId="4" xfId="0" applyFont="1" applyFill="1" applyBorder="1" applyAlignment="1" applyProtection="1">
      <alignment horizontal="left"/>
    </xf>
    <xf numFmtId="0" fontId="6" fillId="0" borderId="5" xfId="0" applyFont="1" applyBorder="1"/>
    <xf numFmtId="0" fontId="8" fillId="0" borderId="0" xfId="2" applyFont="1"/>
    <xf numFmtId="0" fontId="12" fillId="0" borderId="0" xfId="2" applyFont="1"/>
    <xf numFmtId="4" fontId="8" fillId="0" borderId="3" xfId="2" applyNumberFormat="1" applyBorder="1"/>
    <xf numFmtId="44" fontId="9" fillId="0" borderId="0" xfId="4" applyFont="1"/>
    <xf numFmtId="0" fontId="9" fillId="0" borderId="0" xfId="5" applyFont="1"/>
    <xf numFmtId="4" fontId="1" fillId="0" borderId="0" xfId="5" applyNumberFormat="1"/>
    <xf numFmtId="0" fontId="1" fillId="0" borderId="0" xfId="5"/>
    <xf numFmtId="0" fontId="1" fillId="0" borderId="0" xfId="5" applyAlignment="1"/>
    <xf numFmtId="0" fontId="1" fillId="0" borderId="0" xfId="5" applyAlignment="1">
      <alignment horizontal="center"/>
    </xf>
    <xf numFmtId="0" fontId="9" fillId="0" borderId="0" xfId="5" applyFont="1" applyAlignment="1">
      <alignment horizontal="center"/>
    </xf>
    <xf numFmtId="4" fontId="1" fillId="0" borderId="3" xfId="5" applyNumberFormat="1" applyBorder="1"/>
    <xf numFmtId="4" fontId="9" fillId="0" borderId="0" xfId="5" applyNumberFormat="1" applyFont="1" applyBorder="1"/>
    <xf numFmtId="4" fontId="9" fillId="0" borderId="0" xfId="5" applyNumberFormat="1" applyFont="1"/>
    <xf numFmtId="4" fontId="1" fillId="0" borderId="6" xfId="5" applyNumberFormat="1" applyBorder="1"/>
    <xf numFmtId="49" fontId="4" fillId="3" borderId="7" xfId="0" applyNumberFormat="1" applyFont="1" applyFill="1" applyBorder="1" applyAlignment="1">
      <alignment horizontal="center" vertical="center" wrapText="1"/>
    </xf>
    <xf numFmtId="2" fontId="4" fillId="3" borderId="7" xfId="0" applyNumberFormat="1" applyFont="1" applyFill="1" applyBorder="1" applyAlignment="1">
      <alignment horizontal="center" vertical="center" wrapText="1"/>
    </xf>
    <xf numFmtId="0" fontId="4" fillId="3" borderId="7" xfId="0" applyNumberFormat="1" applyFont="1" applyFill="1" applyBorder="1" applyAlignment="1">
      <alignment horizontal="center" vertical="center" wrapText="1"/>
    </xf>
    <xf numFmtId="0" fontId="5" fillId="3" borderId="7" xfId="0" applyNumberFormat="1" applyFont="1" applyFill="1" applyBorder="1" applyAlignment="1">
      <alignment horizontal="center" vertical="center" wrapText="1"/>
    </xf>
    <xf numFmtId="49" fontId="0" fillId="4" borderId="2" xfId="0" applyNumberFormat="1" applyFill="1" applyBorder="1" applyAlignment="1">
      <alignment horizontal="left"/>
    </xf>
    <xf numFmtId="49" fontId="0" fillId="0" borderId="2" xfId="0" applyNumberFormat="1" applyBorder="1"/>
    <xf numFmtId="2" fontId="0" fillId="0" borderId="2" xfId="0" applyNumberFormat="1" applyBorder="1"/>
    <xf numFmtId="0" fontId="0" fillId="0" borderId="2" xfId="0" applyNumberFormat="1" applyBorder="1"/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0" fillId="0" borderId="2" xfId="0" applyBorder="1"/>
    <xf numFmtId="0" fontId="5" fillId="3" borderId="8" xfId="0" applyNumberFormat="1" applyFont="1" applyFill="1" applyBorder="1" applyAlignment="1">
      <alignment horizontal="center" vertical="center" wrapText="1"/>
    </xf>
    <xf numFmtId="49" fontId="0" fillId="5" borderId="2" xfId="0" applyNumberFormat="1" applyFill="1" applyBorder="1" applyAlignment="1">
      <alignment horizontal="left"/>
    </xf>
    <xf numFmtId="49" fontId="0" fillId="5" borderId="2" xfId="0" applyNumberFormat="1" applyFill="1" applyBorder="1"/>
    <xf numFmtId="2" fontId="0" fillId="5" borderId="2" xfId="0" applyNumberFormat="1" applyFill="1" applyBorder="1"/>
    <xf numFmtId="0" fontId="0" fillId="5" borderId="2" xfId="0" applyNumberFormat="1" applyFill="1" applyBorder="1"/>
    <xf numFmtId="0" fontId="6" fillId="5" borderId="2" xfId="0" applyFont="1" applyFill="1" applyBorder="1" applyAlignment="1">
      <alignment horizontal="center" vertical="center"/>
    </xf>
    <xf numFmtId="0" fontId="0" fillId="5" borderId="2" xfId="0" applyFill="1" applyBorder="1"/>
    <xf numFmtId="0" fontId="0" fillId="5" borderId="0" xfId="0" applyFill="1"/>
    <xf numFmtId="0" fontId="6" fillId="5" borderId="2" xfId="0" applyNumberFormat="1" applyFont="1" applyFill="1" applyBorder="1" applyAlignment="1">
      <alignment horizontal="center" vertical="center"/>
    </xf>
    <xf numFmtId="0" fontId="6" fillId="0" borderId="0" xfId="0" applyFont="1"/>
    <xf numFmtId="0" fontId="13" fillId="0" borderId="0" xfId="0" applyFont="1"/>
    <xf numFmtId="2" fontId="0" fillId="6" borderId="2" xfId="0" applyNumberFormat="1" applyFill="1" applyBorder="1"/>
    <xf numFmtId="44" fontId="6" fillId="5" borderId="0" xfId="0" applyNumberFormat="1" applyFont="1" applyFill="1"/>
    <xf numFmtId="44" fontId="8" fillId="5" borderId="0" xfId="1" applyFont="1" applyFill="1" applyAlignment="1"/>
    <xf numFmtId="0" fontId="14" fillId="0" borderId="0" xfId="0" applyFont="1"/>
    <xf numFmtId="44" fontId="8" fillId="0" borderId="0" xfId="1" applyFont="1" applyFill="1" applyAlignment="1"/>
    <xf numFmtId="0" fontId="6" fillId="5" borderId="2" xfId="0" applyFont="1" applyFill="1" applyBorder="1" applyAlignment="1">
      <alignment horizontal="center"/>
    </xf>
    <xf numFmtId="49" fontId="0" fillId="0" borderId="0" xfId="0" applyNumberFormat="1" applyFill="1" applyBorder="1" applyAlignment="1">
      <alignment horizontal="left"/>
    </xf>
    <xf numFmtId="0" fontId="0" fillId="5" borderId="0" xfId="0" applyNumberFormat="1" applyFill="1" applyBorder="1"/>
    <xf numFmtId="0" fontId="0" fillId="0" borderId="0" xfId="0" applyNumberFormat="1" applyFill="1" applyBorder="1"/>
    <xf numFmtId="49" fontId="6" fillId="0" borderId="0" xfId="0" applyNumberFormat="1" applyFont="1" applyFill="1" applyBorder="1" applyAlignment="1">
      <alignment horizontal="left"/>
    </xf>
    <xf numFmtId="2" fontId="8" fillId="0" borderId="3" xfId="2" applyNumberFormat="1" applyBorder="1"/>
    <xf numFmtId="44" fontId="5" fillId="0" borderId="2" xfId="4" applyFont="1" applyBorder="1"/>
    <xf numFmtId="0" fontId="0" fillId="5" borderId="2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9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</cellXfs>
  <cellStyles count="6">
    <cellStyle name="Moneda" xfId="1" builtinId="4"/>
    <cellStyle name="Moneda 2" xfId="4"/>
    <cellStyle name="Normal" xfId="0" builtinId="0"/>
    <cellStyle name="Normal 2" xfId="2"/>
    <cellStyle name="Normal 3" xfId="3"/>
    <cellStyle name="Normal 4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47"/>
  <sheetViews>
    <sheetView tabSelected="1" topLeftCell="A10" workbookViewId="0">
      <selection activeCell="J33" sqref="J33"/>
    </sheetView>
  </sheetViews>
  <sheetFormatPr baseColWidth="10" defaultRowHeight="12.75" x14ac:dyDescent="0.2"/>
  <cols>
    <col min="7" max="7" width="17.140625" bestFit="1" customWidth="1"/>
    <col min="8" max="8" width="12.42578125" customWidth="1"/>
    <col min="10" max="10" width="28.42578125" bestFit="1" customWidth="1"/>
    <col min="14" max="14" width="16.28515625" customWidth="1"/>
  </cols>
  <sheetData>
    <row r="1" spans="1:14" ht="29.25" customHeight="1" x14ac:dyDescent="0.2">
      <c r="A1" s="1" t="s">
        <v>0</v>
      </c>
      <c r="B1" s="33" t="s">
        <v>1</v>
      </c>
      <c r="C1" s="34" t="s">
        <v>2</v>
      </c>
      <c r="D1" s="35" t="s">
        <v>3</v>
      </c>
      <c r="E1" s="35" t="s">
        <v>4</v>
      </c>
      <c r="F1" s="35" t="s">
        <v>5</v>
      </c>
      <c r="G1" s="35" t="s">
        <v>6</v>
      </c>
      <c r="H1" s="35" t="s">
        <v>7</v>
      </c>
      <c r="I1" s="35" t="s">
        <v>8</v>
      </c>
      <c r="J1" s="35" t="s">
        <v>9</v>
      </c>
      <c r="K1" s="36" t="s">
        <v>10</v>
      </c>
      <c r="L1" s="36" t="s">
        <v>11</v>
      </c>
      <c r="M1" s="36" t="s">
        <v>12</v>
      </c>
      <c r="N1" s="44" t="s">
        <v>187</v>
      </c>
    </row>
    <row r="2" spans="1:14" s="51" customFormat="1" ht="12.75" customHeight="1" x14ac:dyDescent="0.2">
      <c r="A2" s="45" t="s">
        <v>13</v>
      </c>
      <c r="B2" s="46" t="s">
        <v>14</v>
      </c>
      <c r="C2" s="47">
        <v>3243</v>
      </c>
      <c r="D2" s="48" t="s">
        <v>15</v>
      </c>
      <c r="E2" s="48" t="s">
        <v>16</v>
      </c>
      <c r="F2" s="48" t="s">
        <v>17</v>
      </c>
      <c r="G2" s="48" t="s">
        <v>18</v>
      </c>
      <c r="H2" s="48" t="s">
        <v>19</v>
      </c>
      <c r="I2" s="48" t="s">
        <v>20</v>
      </c>
      <c r="J2" s="48" t="s">
        <v>21</v>
      </c>
      <c r="K2" s="49">
        <v>17195</v>
      </c>
      <c r="L2" s="49" t="s">
        <v>22</v>
      </c>
      <c r="M2" s="49" t="s">
        <v>171</v>
      </c>
      <c r="N2" s="50" t="s">
        <v>189</v>
      </c>
    </row>
    <row r="3" spans="1:14" s="51" customFormat="1" ht="12.75" customHeight="1" x14ac:dyDescent="0.2">
      <c r="A3" s="45" t="s">
        <v>24</v>
      </c>
      <c r="B3" s="46" t="s">
        <v>14</v>
      </c>
      <c r="C3" s="47">
        <v>3250</v>
      </c>
      <c r="D3" s="48" t="s">
        <v>15</v>
      </c>
      <c r="E3" s="48" t="s">
        <v>16</v>
      </c>
      <c r="F3" s="48" t="s">
        <v>25</v>
      </c>
      <c r="G3" s="48" t="s">
        <v>18</v>
      </c>
      <c r="H3" s="48" t="s">
        <v>19</v>
      </c>
      <c r="I3" s="48" t="s">
        <v>26</v>
      </c>
      <c r="J3" s="48" t="s">
        <v>27</v>
      </c>
      <c r="K3" s="49">
        <v>17211</v>
      </c>
      <c r="L3" s="49" t="s">
        <v>22</v>
      </c>
      <c r="M3" s="49" t="s">
        <v>171</v>
      </c>
      <c r="N3" s="50" t="s">
        <v>190</v>
      </c>
    </row>
    <row r="4" spans="1:14" s="51" customFormat="1" ht="12.75" customHeight="1" x14ac:dyDescent="0.2">
      <c r="A4" s="45" t="s">
        <v>28</v>
      </c>
      <c r="B4" s="46" t="s">
        <v>29</v>
      </c>
      <c r="C4" s="47">
        <v>3243</v>
      </c>
      <c r="D4" s="48" t="s">
        <v>15</v>
      </c>
      <c r="E4" s="48" t="s">
        <v>16</v>
      </c>
      <c r="F4" s="48" t="s">
        <v>30</v>
      </c>
      <c r="G4" s="48" t="s">
        <v>18</v>
      </c>
      <c r="H4" s="48" t="s">
        <v>19</v>
      </c>
      <c r="I4" s="48" t="s">
        <v>31</v>
      </c>
      <c r="J4" s="48" t="s">
        <v>32</v>
      </c>
      <c r="K4" s="49">
        <v>17207</v>
      </c>
      <c r="L4" s="49" t="s">
        <v>22</v>
      </c>
      <c r="M4" s="49" t="s">
        <v>171</v>
      </c>
      <c r="N4" s="50" t="s">
        <v>191</v>
      </c>
    </row>
    <row r="5" spans="1:14" s="51" customFormat="1" ht="12.75" customHeight="1" x14ac:dyDescent="0.2">
      <c r="A5" s="45" t="s">
        <v>33</v>
      </c>
      <c r="B5" s="46" t="s">
        <v>34</v>
      </c>
      <c r="C5" s="47">
        <v>3243</v>
      </c>
      <c r="D5" s="48" t="s">
        <v>15</v>
      </c>
      <c r="E5" s="48" t="s">
        <v>16</v>
      </c>
      <c r="F5" s="48" t="s">
        <v>35</v>
      </c>
      <c r="G5" s="48" t="s">
        <v>18</v>
      </c>
      <c r="H5" s="48" t="s">
        <v>19</v>
      </c>
      <c r="I5" s="48" t="s">
        <v>36</v>
      </c>
      <c r="J5" s="48" t="s">
        <v>37</v>
      </c>
      <c r="K5" s="49" t="s">
        <v>192</v>
      </c>
      <c r="L5" s="49" t="s">
        <v>22</v>
      </c>
      <c r="M5" s="49" t="s">
        <v>171</v>
      </c>
      <c r="N5" s="50" t="s">
        <v>193</v>
      </c>
    </row>
    <row r="6" spans="1:14" s="51" customFormat="1" ht="12.75" customHeight="1" x14ac:dyDescent="0.2">
      <c r="A6" s="45" t="s">
        <v>38</v>
      </c>
      <c r="B6" s="46" t="s">
        <v>34</v>
      </c>
      <c r="C6" s="47">
        <v>3243</v>
      </c>
      <c r="D6" s="48" t="s">
        <v>15</v>
      </c>
      <c r="E6" s="48" t="s">
        <v>16</v>
      </c>
      <c r="F6" s="48" t="s">
        <v>39</v>
      </c>
      <c r="G6" s="48" t="s">
        <v>18</v>
      </c>
      <c r="H6" s="48" t="s">
        <v>19</v>
      </c>
      <c r="I6" s="48" t="s">
        <v>40</v>
      </c>
      <c r="J6" s="48" t="s">
        <v>41</v>
      </c>
      <c r="K6" s="49">
        <v>17202</v>
      </c>
      <c r="L6" s="49" t="s">
        <v>22</v>
      </c>
      <c r="M6" s="49" t="s">
        <v>171</v>
      </c>
      <c r="N6" s="50" t="s">
        <v>194</v>
      </c>
    </row>
    <row r="7" spans="1:14" s="51" customFormat="1" ht="12.75" customHeight="1" x14ac:dyDescent="0.2">
      <c r="A7" s="45" t="s">
        <v>42</v>
      </c>
      <c r="B7" s="46" t="s">
        <v>43</v>
      </c>
      <c r="C7" s="47">
        <v>3243</v>
      </c>
      <c r="D7" s="48" t="s">
        <v>15</v>
      </c>
      <c r="E7" s="48" t="s">
        <v>16</v>
      </c>
      <c r="F7" s="48" t="s">
        <v>44</v>
      </c>
      <c r="G7" s="48" t="s">
        <v>18</v>
      </c>
      <c r="H7" s="48" t="s">
        <v>19</v>
      </c>
      <c r="I7" s="48" t="s">
        <v>45</v>
      </c>
      <c r="J7" s="48" t="s">
        <v>46</v>
      </c>
      <c r="K7" s="49">
        <v>17227</v>
      </c>
      <c r="L7" s="49" t="s">
        <v>22</v>
      </c>
      <c r="M7" s="49" t="s">
        <v>171</v>
      </c>
      <c r="N7" s="50" t="s">
        <v>195</v>
      </c>
    </row>
    <row r="8" spans="1:14" s="51" customFormat="1" ht="12.75" customHeight="1" x14ac:dyDescent="0.2">
      <c r="A8" s="45" t="s">
        <v>47</v>
      </c>
      <c r="B8" s="46" t="s">
        <v>43</v>
      </c>
      <c r="C8" s="47">
        <v>3243</v>
      </c>
      <c r="D8" s="48" t="s">
        <v>15</v>
      </c>
      <c r="E8" s="48" t="s">
        <v>16</v>
      </c>
      <c r="F8" s="48" t="s">
        <v>48</v>
      </c>
      <c r="G8" s="48" t="s">
        <v>18</v>
      </c>
      <c r="H8" s="48" t="s">
        <v>19</v>
      </c>
      <c r="I8" s="48" t="s">
        <v>49</v>
      </c>
      <c r="J8" s="48" t="s">
        <v>50</v>
      </c>
      <c r="K8" s="49">
        <v>17220</v>
      </c>
      <c r="L8" s="49" t="s">
        <v>22</v>
      </c>
      <c r="M8" s="49" t="s">
        <v>171</v>
      </c>
      <c r="N8" s="50" t="s">
        <v>196</v>
      </c>
    </row>
    <row r="9" spans="1:14" s="51" customFormat="1" ht="12.75" customHeight="1" x14ac:dyDescent="0.2">
      <c r="A9" s="45" t="s">
        <v>51</v>
      </c>
      <c r="B9" s="46" t="s">
        <v>43</v>
      </c>
      <c r="C9" s="47">
        <v>3243</v>
      </c>
      <c r="D9" s="48" t="s">
        <v>15</v>
      </c>
      <c r="E9" s="48" t="s">
        <v>16</v>
      </c>
      <c r="F9" s="48" t="s">
        <v>52</v>
      </c>
      <c r="G9" s="48" t="s">
        <v>18</v>
      </c>
      <c r="H9" s="48" t="s">
        <v>19</v>
      </c>
      <c r="I9" s="48" t="s">
        <v>49</v>
      </c>
      <c r="J9" s="48" t="s">
        <v>53</v>
      </c>
      <c r="K9" s="49">
        <v>17219</v>
      </c>
      <c r="L9" s="49" t="s">
        <v>22</v>
      </c>
      <c r="M9" s="49" t="s">
        <v>171</v>
      </c>
      <c r="N9" s="50" t="s">
        <v>197</v>
      </c>
    </row>
    <row r="10" spans="1:14" s="51" customFormat="1" ht="12.75" customHeight="1" x14ac:dyDescent="0.2">
      <c r="A10" s="45" t="s">
        <v>58</v>
      </c>
      <c r="B10" s="46" t="s">
        <v>43</v>
      </c>
      <c r="C10" s="47">
        <v>3243</v>
      </c>
      <c r="D10" s="48" t="s">
        <v>15</v>
      </c>
      <c r="E10" s="48" t="s">
        <v>59</v>
      </c>
      <c r="F10" s="48" t="s">
        <v>60</v>
      </c>
      <c r="G10" s="48" t="s">
        <v>18</v>
      </c>
      <c r="H10" s="48" t="s">
        <v>19</v>
      </c>
      <c r="I10" s="48" t="s">
        <v>45</v>
      </c>
      <c r="J10" s="48" t="s">
        <v>61</v>
      </c>
      <c r="K10" s="49" t="s">
        <v>192</v>
      </c>
      <c r="L10" s="49" t="s">
        <v>22</v>
      </c>
      <c r="M10" s="49" t="s">
        <v>171</v>
      </c>
      <c r="N10" s="50" t="s">
        <v>198</v>
      </c>
    </row>
    <row r="11" spans="1:14" s="51" customFormat="1" ht="12.75" customHeight="1" x14ac:dyDescent="0.2">
      <c r="A11" s="45" t="s">
        <v>62</v>
      </c>
      <c r="B11" s="46" t="s">
        <v>63</v>
      </c>
      <c r="C11" s="47">
        <v>3450</v>
      </c>
      <c r="D11" s="48" t="s">
        <v>15</v>
      </c>
      <c r="E11" s="48" t="s">
        <v>16</v>
      </c>
      <c r="F11" s="48" t="s">
        <v>64</v>
      </c>
      <c r="G11" s="48" t="s">
        <v>18</v>
      </c>
      <c r="H11" s="48" t="s">
        <v>19</v>
      </c>
      <c r="I11" s="48" t="s">
        <v>65</v>
      </c>
      <c r="J11" s="48" t="s">
        <v>66</v>
      </c>
      <c r="K11" s="49">
        <v>17228</v>
      </c>
      <c r="L11" s="49" t="s">
        <v>22</v>
      </c>
      <c r="M11" s="49" t="s">
        <v>171</v>
      </c>
      <c r="N11" s="50" t="s">
        <v>199</v>
      </c>
    </row>
    <row r="12" spans="1:14" s="51" customFormat="1" ht="12.75" customHeight="1" x14ac:dyDescent="0.2">
      <c r="A12" s="45" t="s">
        <v>67</v>
      </c>
      <c r="B12" s="46" t="s">
        <v>63</v>
      </c>
      <c r="C12" s="47">
        <v>3450</v>
      </c>
      <c r="D12" s="48" t="s">
        <v>68</v>
      </c>
      <c r="E12" s="48" t="s">
        <v>69</v>
      </c>
      <c r="F12" s="48" t="s">
        <v>70</v>
      </c>
      <c r="G12" s="48" t="s">
        <v>18</v>
      </c>
      <c r="H12" s="48" t="s">
        <v>19</v>
      </c>
      <c r="I12" s="48" t="s">
        <v>65</v>
      </c>
      <c r="J12" s="48" t="s">
        <v>71</v>
      </c>
      <c r="K12" s="49">
        <v>17294</v>
      </c>
      <c r="L12" s="49" t="s">
        <v>22</v>
      </c>
      <c r="M12" s="49" t="s">
        <v>171</v>
      </c>
      <c r="N12" s="50" t="s">
        <v>200</v>
      </c>
    </row>
    <row r="13" spans="1:14" s="51" customFormat="1" ht="12.75" customHeight="1" x14ac:dyDescent="0.2">
      <c r="A13" s="45" t="s">
        <v>79</v>
      </c>
      <c r="B13" s="46" t="s">
        <v>80</v>
      </c>
      <c r="C13" s="47">
        <v>3450</v>
      </c>
      <c r="D13" s="48" t="s">
        <v>81</v>
      </c>
      <c r="E13" s="48" t="s">
        <v>82</v>
      </c>
      <c r="F13" s="48" t="s">
        <v>83</v>
      </c>
      <c r="G13" s="48" t="s">
        <v>18</v>
      </c>
      <c r="H13" s="48" t="s">
        <v>19</v>
      </c>
      <c r="I13" s="48" t="s">
        <v>76</v>
      </c>
      <c r="J13" s="48" t="s">
        <v>71</v>
      </c>
      <c r="K13" s="49">
        <v>17296</v>
      </c>
      <c r="L13" s="49" t="s">
        <v>22</v>
      </c>
      <c r="M13" s="49" t="s">
        <v>171</v>
      </c>
      <c r="N13" s="50" t="s">
        <v>201</v>
      </c>
    </row>
    <row r="14" spans="1:14" s="51" customFormat="1" ht="12.75" customHeight="1" x14ac:dyDescent="0.2">
      <c r="A14" s="45" t="s">
        <v>156</v>
      </c>
      <c r="B14" s="46" t="s">
        <v>80</v>
      </c>
      <c r="C14" s="47">
        <v>3450</v>
      </c>
      <c r="D14" s="48" t="s">
        <v>158</v>
      </c>
      <c r="E14" s="48" t="s">
        <v>15</v>
      </c>
      <c r="F14" s="48" t="s">
        <v>16</v>
      </c>
      <c r="G14" s="48" t="s">
        <v>159</v>
      </c>
      <c r="H14" s="52" t="s">
        <v>160</v>
      </c>
      <c r="I14" s="46" t="s">
        <v>157</v>
      </c>
      <c r="J14" s="50"/>
      <c r="K14" s="52">
        <v>17236</v>
      </c>
      <c r="L14" s="52" t="s">
        <v>22</v>
      </c>
      <c r="M14" s="52" t="s">
        <v>171</v>
      </c>
      <c r="N14" s="50" t="s">
        <v>202</v>
      </c>
    </row>
    <row r="15" spans="1:14" s="51" customFormat="1" ht="12.75" customHeight="1" x14ac:dyDescent="0.2">
      <c r="A15" s="45" t="s">
        <v>90</v>
      </c>
      <c r="B15" s="46" t="s">
        <v>91</v>
      </c>
      <c r="C15" s="47">
        <v>3450</v>
      </c>
      <c r="D15" s="48" t="s">
        <v>92</v>
      </c>
      <c r="E15" s="48" t="s">
        <v>82</v>
      </c>
      <c r="F15" s="48" t="s">
        <v>93</v>
      </c>
      <c r="G15" s="48" t="s">
        <v>18</v>
      </c>
      <c r="H15" s="48" t="s">
        <v>19</v>
      </c>
      <c r="I15" s="48" t="s">
        <v>76</v>
      </c>
      <c r="J15" s="48" t="s">
        <v>71</v>
      </c>
      <c r="K15" s="49">
        <v>17261</v>
      </c>
      <c r="L15" s="49" t="s">
        <v>22</v>
      </c>
      <c r="M15" s="49" t="s">
        <v>171</v>
      </c>
      <c r="N15" s="50" t="s">
        <v>205</v>
      </c>
    </row>
    <row r="16" spans="1:14" s="51" customFormat="1" ht="12.75" customHeight="1" x14ac:dyDescent="0.2">
      <c r="A16" s="45" t="s">
        <v>94</v>
      </c>
      <c r="B16" s="46" t="s">
        <v>95</v>
      </c>
      <c r="C16" s="47">
        <v>3450</v>
      </c>
      <c r="D16" s="48" t="s">
        <v>68</v>
      </c>
      <c r="E16" s="48" t="s">
        <v>69</v>
      </c>
      <c r="F16" s="48" t="s">
        <v>96</v>
      </c>
      <c r="G16" s="48" t="s">
        <v>18</v>
      </c>
      <c r="H16" s="48" t="s">
        <v>19</v>
      </c>
      <c r="I16" s="48" t="s">
        <v>97</v>
      </c>
      <c r="J16" s="48" t="s">
        <v>71</v>
      </c>
      <c r="K16" s="49">
        <v>17312</v>
      </c>
      <c r="L16" s="49" t="s">
        <v>22</v>
      </c>
      <c r="M16" s="49" t="s">
        <v>171</v>
      </c>
      <c r="N16" s="50" t="s">
        <v>206</v>
      </c>
    </row>
    <row r="17" spans="1:16" s="51" customFormat="1" ht="12.75" customHeight="1" x14ac:dyDescent="0.2">
      <c r="A17" s="45" t="s">
        <v>98</v>
      </c>
      <c r="B17" s="46" t="s">
        <v>99</v>
      </c>
      <c r="C17" s="47">
        <v>2756.55</v>
      </c>
      <c r="D17" s="48" t="s">
        <v>15</v>
      </c>
      <c r="E17" s="48" t="s">
        <v>16</v>
      </c>
      <c r="F17" s="48" t="s">
        <v>100</v>
      </c>
      <c r="G17" s="48" t="s">
        <v>18</v>
      </c>
      <c r="H17" s="48" t="s">
        <v>19</v>
      </c>
      <c r="I17" s="48" t="s">
        <v>101</v>
      </c>
      <c r="J17" s="48" t="s">
        <v>71</v>
      </c>
      <c r="K17" s="49">
        <v>17456</v>
      </c>
      <c r="L17" s="49" t="s">
        <v>22</v>
      </c>
      <c r="M17" s="49" t="s">
        <v>171</v>
      </c>
      <c r="N17" s="50" t="s">
        <v>210</v>
      </c>
    </row>
    <row r="18" spans="1:16" s="51" customFormat="1" ht="12.75" customHeight="1" x14ac:dyDescent="0.2">
      <c r="A18" s="45" t="s">
        <v>106</v>
      </c>
      <c r="B18" s="46" t="s">
        <v>103</v>
      </c>
      <c r="C18" s="47">
        <v>486.45</v>
      </c>
      <c r="D18" s="48" t="s">
        <v>68</v>
      </c>
      <c r="E18" s="48" t="s">
        <v>107</v>
      </c>
      <c r="F18" s="48" t="s">
        <v>108</v>
      </c>
      <c r="G18" s="48" t="s">
        <v>18</v>
      </c>
      <c r="H18" s="48" t="s">
        <v>19</v>
      </c>
      <c r="I18" s="48" t="s">
        <v>109</v>
      </c>
      <c r="J18" s="48" t="s">
        <v>71</v>
      </c>
      <c r="K18" s="60" t="s">
        <v>192</v>
      </c>
      <c r="L18" s="49" t="s">
        <v>22</v>
      </c>
      <c r="M18" s="49" t="s">
        <v>171</v>
      </c>
      <c r="N18" s="50" t="s">
        <v>210</v>
      </c>
    </row>
    <row r="19" spans="1:16" ht="12.75" customHeight="1" x14ac:dyDescent="0.2">
      <c r="A19" s="61"/>
      <c r="B19" s="2"/>
      <c r="C19" s="3"/>
      <c r="D19" s="4"/>
      <c r="E19" s="4"/>
      <c r="F19" s="4"/>
      <c r="G19" s="4"/>
      <c r="H19" s="5"/>
      <c r="I19" s="2"/>
      <c r="K19" s="5"/>
      <c r="L19" s="5"/>
      <c r="M19" s="5"/>
    </row>
    <row r="20" spans="1:16" ht="12.75" customHeight="1" x14ac:dyDescent="0.2">
      <c r="A20" s="64" t="s">
        <v>211</v>
      </c>
      <c r="B20" s="2"/>
      <c r="C20" s="3"/>
      <c r="D20" s="4"/>
      <c r="E20" s="4"/>
      <c r="F20" s="4"/>
      <c r="G20" s="4"/>
      <c r="H20" s="5"/>
      <c r="I20" s="2"/>
      <c r="K20" s="5"/>
      <c r="L20" s="5"/>
      <c r="M20" s="5"/>
    </row>
    <row r="21" spans="1:16" ht="12.75" customHeight="1" x14ac:dyDescent="0.2">
      <c r="A21" s="61" t="s">
        <v>212</v>
      </c>
      <c r="B21" s="2"/>
      <c r="C21" s="3">
        <v>3450</v>
      </c>
      <c r="D21" s="63" t="s">
        <v>213</v>
      </c>
      <c r="E21" s="4"/>
      <c r="F21" s="4"/>
      <c r="G21" s="4"/>
      <c r="H21" s="5"/>
      <c r="I21" s="2" t="s">
        <v>214</v>
      </c>
      <c r="J21" s="62" t="s">
        <v>215</v>
      </c>
      <c r="K21" s="5"/>
      <c r="L21" s="5"/>
      <c r="M21" s="5"/>
    </row>
    <row r="22" spans="1:16" ht="12.75" customHeight="1" x14ac:dyDescent="0.2">
      <c r="A22" s="61" t="s">
        <v>241</v>
      </c>
      <c r="B22" s="2"/>
      <c r="C22" s="3">
        <v>2560</v>
      </c>
      <c r="D22" s="63" t="s">
        <v>240</v>
      </c>
      <c r="E22" s="4"/>
      <c r="F22" s="4"/>
      <c r="G22" s="4"/>
      <c r="H22" s="5"/>
      <c r="I22" s="2" t="s">
        <v>214</v>
      </c>
      <c r="J22" s="62" t="s">
        <v>239</v>
      </c>
      <c r="K22" s="5"/>
      <c r="L22" s="5"/>
      <c r="M22" s="5"/>
    </row>
    <row r="23" spans="1:16" ht="12.75" customHeight="1" x14ac:dyDescent="0.2">
      <c r="A23" s="61"/>
      <c r="B23" s="2"/>
      <c r="C23" s="3"/>
      <c r="D23" s="4"/>
      <c r="E23" s="4"/>
      <c r="F23" s="4"/>
      <c r="G23" s="4"/>
      <c r="H23" s="5"/>
      <c r="I23" s="2"/>
      <c r="K23" s="5"/>
      <c r="L23" s="5"/>
      <c r="M23" s="5"/>
    </row>
    <row r="24" spans="1:16" ht="12.75" customHeight="1" x14ac:dyDescent="0.2">
      <c r="A24" s="2"/>
      <c r="B24" s="2"/>
      <c r="C24" s="57">
        <f>SUM(C2:C23)</f>
        <v>59147</v>
      </c>
      <c r="D24" s="2"/>
      <c r="E24" s="2"/>
      <c r="F24" s="4"/>
      <c r="G24" s="3"/>
      <c r="H24" s="3"/>
      <c r="I24" s="4"/>
      <c r="J24" s="4"/>
      <c r="K24" s="4"/>
      <c r="L24" s="4"/>
      <c r="M24" s="4"/>
      <c r="N24" s="4"/>
      <c r="O24" s="4"/>
      <c r="P24" s="4"/>
    </row>
    <row r="25" spans="1:16" ht="12.75" customHeight="1" x14ac:dyDescent="0.2">
      <c r="A25" s="2"/>
      <c r="B25" s="2"/>
      <c r="C25" s="2"/>
      <c r="D25" s="2"/>
      <c r="E25" s="2"/>
      <c r="F25" s="4"/>
      <c r="G25" s="3"/>
      <c r="H25" s="3"/>
      <c r="I25" s="4"/>
      <c r="J25" s="4"/>
      <c r="K25" s="4"/>
      <c r="L25" s="4"/>
      <c r="M25" s="4"/>
      <c r="N25" s="4"/>
      <c r="O25" s="4"/>
      <c r="P25" s="4"/>
    </row>
    <row r="26" spans="1:16" x14ac:dyDescent="0.2">
      <c r="A26" s="53" t="s">
        <v>207</v>
      </c>
    </row>
    <row r="27" spans="1:16" ht="12.75" customHeight="1" x14ac:dyDescent="0.2">
      <c r="A27" s="37" t="s">
        <v>102</v>
      </c>
      <c r="B27" s="38" t="s">
        <v>103</v>
      </c>
      <c r="C27" s="39">
        <v>5375</v>
      </c>
      <c r="D27" s="40" t="s">
        <v>15</v>
      </c>
      <c r="E27" s="40" t="s">
        <v>16</v>
      </c>
      <c r="F27" s="40" t="s">
        <v>104</v>
      </c>
      <c r="G27" s="40" t="s">
        <v>18</v>
      </c>
      <c r="H27" s="40" t="s">
        <v>19</v>
      </c>
      <c r="I27" s="40" t="s">
        <v>49</v>
      </c>
      <c r="J27" s="40" t="s">
        <v>105</v>
      </c>
      <c r="K27" s="43" t="s">
        <v>192</v>
      </c>
      <c r="L27" s="41" t="s">
        <v>22</v>
      </c>
      <c r="M27" s="41" t="s">
        <v>208</v>
      </c>
      <c r="N27" s="43" t="s">
        <v>209</v>
      </c>
    </row>
    <row r="29" spans="1:16" x14ac:dyDescent="0.2">
      <c r="A29" s="53" t="s">
        <v>236</v>
      </c>
    </row>
    <row r="30" spans="1:16" ht="12.75" customHeight="1" x14ac:dyDescent="0.2">
      <c r="A30" s="37" t="s">
        <v>72</v>
      </c>
      <c r="B30" s="38" t="s">
        <v>63</v>
      </c>
      <c r="C30" s="39">
        <v>3450</v>
      </c>
      <c r="D30" s="40" t="s">
        <v>73</v>
      </c>
      <c r="E30" s="40" t="s">
        <v>74</v>
      </c>
      <c r="F30" s="40" t="s">
        <v>75</v>
      </c>
      <c r="G30" s="40" t="s">
        <v>18</v>
      </c>
      <c r="H30" s="40" t="s">
        <v>19</v>
      </c>
      <c r="I30" s="40" t="s">
        <v>76</v>
      </c>
      <c r="J30" s="40" t="s">
        <v>71</v>
      </c>
      <c r="K30" s="41">
        <v>17431</v>
      </c>
      <c r="L30" s="41" t="s">
        <v>77</v>
      </c>
      <c r="M30" s="41" t="s">
        <v>78</v>
      </c>
      <c r="N30" s="43" t="s">
        <v>242</v>
      </c>
    </row>
    <row r="32" spans="1:16" x14ac:dyDescent="0.2">
      <c r="C32" s="59"/>
    </row>
    <row r="33" spans="1:14" x14ac:dyDescent="0.2">
      <c r="A33" s="68" t="s">
        <v>204</v>
      </c>
      <c r="B33" s="68"/>
      <c r="C33" s="56">
        <f>+C24+C27+C30</f>
        <v>67972</v>
      </c>
    </row>
    <row r="38" spans="1:14" ht="15.75" x14ac:dyDescent="0.25">
      <c r="A38" s="58" t="s">
        <v>203</v>
      </c>
    </row>
    <row r="39" spans="1:14" ht="12.75" customHeight="1" x14ac:dyDescent="0.2">
      <c r="A39" s="37" t="s">
        <v>84</v>
      </c>
      <c r="B39" s="38" t="s">
        <v>85</v>
      </c>
      <c r="C39" s="55">
        <v>845</v>
      </c>
      <c r="D39" s="40" t="s">
        <v>15</v>
      </c>
      <c r="E39" s="40">
        <v>78</v>
      </c>
      <c r="F39" s="40" t="s">
        <v>86</v>
      </c>
      <c r="G39" s="40" t="s">
        <v>18</v>
      </c>
      <c r="H39" s="40" t="s">
        <v>19</v>
      </c>
      <c r="I39" s="40" t="s">
        <v>87</v>
      </c>
      <c r="J39" s="40" t="s">
        <v>88</v>
      </c>
      <c r="K39" s="42">
        <v>17249</v>
      </c>
      <c r="L39" s="42" t="s">
        <v>89</v>
      </c>
      <c r="M39" s="42" t="s">
        <v>23</v>
      </c>
      <c r="N39" s="43"/>
    </row>
    <row r="41" spans="1:14" x14ac:dyDescent="0.2">
      <c r="A41" s="54" t="s">
        <v>217</v>
      </c>
    </row>
    <row r="42" spans="1:14" ht="12.75" customHeight="1" x14ac:dyDescent="0.2">
      <c r="A42" s="37" t="s">
        <v>54</v>
      </c>
      <c r="B42" s="38" t="s">
        <v>43</v>
      </c>
      <c r="C42" s="55">
        <v>4000</v>
      </c>
      <c r="D42" s="40" t="s">
        <v>15</v>
      </c>
      <c r="E42" s="40" t="s">
        <v>16</v>
      </c>
      <c r="F42" s="40" t="s">
        <v>55</v>
      </c>
      <c r="G42" s="40" t="s">
        <v>18</v>
      </c>
      <c r="H42" s="40" t="s">
        <v>19</v>
      </c>
      <c r="I42" s="40" t="s">
        <v>56</v>
      </c>
      <c r="J42" s="40" t="s">
        <v>57</v>
      </c>
      <c r="K42" s="69" t="s">
        <v>216</v>
      </c>
      <c r="L42" s="70"/>
      <c r="M42" s="70"/>
      <c r="N42" s="71"/>
    </row>
    <row r="46" spans="1:14" x14ac:dyDescent="0.2">
      <c r="C46" s="3"/>
    </row>
    <row r="47" spans="1:14" x14ac:dyDescent="0.2">
      <c r="C47" s="3"/>
    </row>
  </sheetData>
  <autoFilter ref="A1:M18"/>
  <mergeCells count="2">
    <mergeCell ref="A33:B33"/>
    <mergeCell ref="K42:N42"/>
  </mergeCells>
  <pageMargins left="0.7" right="0.7" top="0.75" bottom="0.75" header="0.3" footer="0.3"/>
  <pageSetup orientation="portrait" horizontalDpi="4294967295" verticalDpi="4294967295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workbookViewId="0">
      <selection activeCell="A24" sqref="A24"/>
    </sheetView>
  </sheetViews>
  <sheetFormatPr baseColWidth="10" defaultColWidth="11.42578125" defaultRowHeight="12.75" x14ac:dyDescent="0.2"/>
  <cols>
    <col min="1" max="1" width="44.28515625" style="9" customWidth="1"/>
    <col min="2" max="2" width="22.5703125" style="9" bestFit="1" customWidth="1"/>
    <col min="3" max="3" width="11.42578125" style="9"/>
    <col min="4" max="4" width="13" style="9" customWidth="1"/>
    <col min="5" max="5" width="4.140625" style="9" customWidth="1"/>
    <col min="6" max="6" width="27.85546875" style="9" customWidth="1"/>
    <col min="7" max="7" width="20.42578125" style="9" customWidth="1"/>
    <col min="8" max="8" width="24" style="9" customWidth="1"/>
    <col min="9" max="16384" width="11.42578125" style="9"/>
  </cols>
  <sheetData>
    <row r="1" spans="1:9" ht="15" x14ac:dyDescent="0.25">
      <c r="A1" s="7" t="s">
        <v>167</v>
      </c>
      <c r="B1" s="8"/>
    </row>
    <row r="2" spans="1:9" x14ac:dyDescent="0.2">
      <c r="A2" s="10" t="s">
        <v>237</v>
      </c>
    </row>
    <row r="3" spans="1:9" ht="15" x14ac:dyDescent="0.25">
      <c r="A3" s="11"/>
      <c r="B3" s="12"/>
    </row>
    <row r="4" spans="1:9" ht="15" x14ac:dyDescent="0.25">
      <c r="A4" s="13" t="s">
        <v>168</v>
      </c>
      <c r="B4" s="12" t="s">
        <v>169</v>
      </c>
      <c r="D4" s="12" t="s">
        <v>170</v>
      </c>
    </row>
    <row r="5" spans="1:9" x14ac:dyDescent="0.2">
      <c r="A5" s="10" t="s">
        <v>171</v>
      </c>
      <c r="B5" s="8">
        <f>+AGO!C24</f>
        <v>59147</v>
      </c>
      <c r="D5" s="8">
        <f>+AGO!C24</f>
        <v>59147</v>
      </c>
    </row>
    <row r="6" spans="1:9" x14ac:dyDescent="0.2">
      <c r="A6" s="10" t="s">
        <v>208</v>
      </c>
      <c r="B6" s="8">
        <f>+AGO!C27</f>
        <v>5375</v>
      </c>
      <c r="D6" s="8">
        <f>+AGO!C27</f>
        <v>5375</v>
      </c>
    </row>
    <row r="7" spans="1:9" x14ac:dyDescent="0.2">
      <c r="A7" s="10" t="s">
        <v>218</v>
      </c>
      <c r="B7" s="21">
        <f>+AGO!C30</f>
        <v>3450</v>
      </c>
      <c r="D7" s="65">
        <f>+AGO!C30</f>
        <v>3450</v>
      </c>
    </row>
    <row r="8" spans="1:9" x14ac:dyDescent="0.2">
      <c r="A8" s="9" t="s">
        <v>172</v>
      </c>
      <c r="B8" s="14">
        <f>SUM(B5:B7)</f>
        <v>67972</v>
      </c>
      <c r="D8" s="14">
        <f>SUM(D5:D7)</f>
        <v>67972</v>
      </c>
    </row>
    <row r="9" spans="1:9" ht="13.5" x14ac:dyDescent="0.25">
      <c r="A9" s="15"/>
    </row>
    <row r="10" spans="1:9" ht="13.5" x14ac:dyDescent="0.25">
      <c r="A10" s="15"/>
    </row>
    <row r="11" spans="1:9" ht="15" x14ac:dyDescent="0.25">
      <c r="A11" s="13" t="s">
        <v>173</v>
      </c>
    </row>
    <row r="12" spans="1:9" ht="15.75" thickBot="1" x14ac:dyDescent="0.3">
      <c r="A12" s="10" t="s">
        <v>183</v>
      </c>
      <c r="B12" s="12"/>
    </row>
    <row r="13" spans="1:9" ht="15" x14ac:dyDescent="0.25">
      <c r="A13" s="10" t="s">
        <v>174</v>
      </c>
      <c r="B13" s="16">
        <v>58920</v>
      </c>
      <c r="D13" s="16">
        <v>58920</v>
      </c>
      <c r="F13" s="66" t="s">
        <v>221</v>
      </c>
      <c r="G13" s="17" t="s">
        <v>219</v>
      </c>
      <c r="H13" s="18" t="s">
        <v>220</v>
      </c>
      <c r="I13" s="19"/>
    </row>
    <row r="14" spans="1:9" ht="15" x14ac:dyDescent="0.25">
      <c r="A14" s="19" t="s">
        <v>175</v>
      </c>
      <c r="B14" s="12">
        <f>+B13</f>
        <v>58920</v>
      </c>
      <c r="D14" s="12">
        <f>+D13</f>
        <v>58920</v>
      </c>
    </row>
    <row r="15" spans="1:9" ht="15" x14ac:dyDescent="0.25">
      <c r="A15" s="9" t="s">
        <v>176</v>
      </c>
      <c r="B15" s="12"/>
    </row>
    <row r="16" spans="1:9" x14ac:dyDescent="0.2">
      <c r="B16" s="8"/>
    </row>
    <row r="17" spans="1:9" x14ac:dyDescent="0.2">
      <c r="A17" s="9" t="s">
        <v>177</v>
      </c>
      <c r="B17" s="8">
        <f>B8-B14</f>
        <v>9052</v>
      </c>
      <c r="D17" s="8">
        <f>D8-D14</f>
        <v>9052</v>
      </c>
    </row>
    <row r="18" spans="1:9" ht="14.25" x14ac:dyDescent="0.2">
      <c r="A18" s="9" t="s">
        <v>178</v>
      </c>
      <c r="B18" s="8">
        <f>+B17/1.08</f>
        <v>8381.4814814814818</v>
      </c>
      <c r="D18" s="8">
        <f>+D17/1.08</f>
        <v>8381.4814814814818</v>
      </c>
      <c r="I18" s="20"/>
    </row>
    <row r="19" spans="1:9" x14ac:dyDescent="0.2">
      <c r="A19" s="9" t="s">
        <v>179</v>
      </c>
      <c r="B19" s="21">
        <f>+B18*0.16</f>
        <v>1341.0370370370372</v>
      </c>
      <c r="D19" s="21">
        <f>+D18*0.16</f>
        <v>1341.0370370370372</v>
      </c>
    </row>
    <row r="20" spans="1:9" ht="15" x14ac:dyDescent="0.25">
      <c r="A20" s="9" t="s">
        <v>180</v>
      </c>
      <c r="B20" s="22">
        <f>+B18+B19</f>
        <v>9722.5185185185182</v>
      </c>
      <c r="D20" s="22">
        <f>+D18+D19</f>
        <v>9722.5185185185182</v>
      </c>
    </row>
    <row r="24" spans="1:9" x14ac:dyDescent="0.2">
      <c r="A24" s="19"/>
    </row>
  </sheetData>
  <pageMargins left="0.7" right="0.7" top="0.75" bottom="0.75" header="0.3" footer="0.3"/>
  <pageSetup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19"/>
  <sheetViews>
    <sheetView workbookViewId="0">
      <selection activeCell="N8" sqref="N8"/>
    </sheetView>
  </sheetViews>
  <sheetFormatPr baseColWidth="10" defaultRowHeight="12.75" x14ac:dyDescent="0.2"/>
  <cols>
    <col min="2" max="2" width="9.140625" customWidth="1"/>
    <col min="3" max="3" width="11.85546875" customWidth="1"/>
    <col min="4" max="4" width="6.42578125" customWidth="1"/>
    <col min="5" max="5" width="6.28515625" customWidth="1"/>
    <col min="6" max="6" width="9.85546875" customWidth="1"/>
    <col min="10" max="10" width="24.7109375" customWidth="1"/>
    <col min="11" max="11" width="11.85546875" customWidth="1"/>
    <col min="14" max="14" width="25.5703125" customWidth="1"/>
  </cols>
  <sheetData>
    <row r="1" spans="1:14" ht="29.25" customHeight="1" x14ac:dyDescent="0.2">
      <c r="A1" s="1" t="s">
        <v>0</v>
      </c>
      <c r="B1" s="33" t="s">
        <v>1</v>
      </c>
      <c r="C1" s="34" t="s">
        <v>2</v>
      </c>
      <c r="D1" s="35" t="s">
        <v>3</v>
      </c>
      <c r="E1" s="35" t="s">
        <v>4</v>
      </c>
      <c r="F1" s="35" t="s">
        <v>5</v>
      </c>
      <c r="G1" s="35" t="s">
        <v>6</v>
      </c>
      <c r="H1" s="35" t="s">
        <v>7</v>
      </c>
      <c r="I1" s="35" t="s">
        <v>8</v>
      </c>
      <c r="J1" s="35" t="s">
        <v>9</v>
      </c>
      <c r="K1" s="36" t="s">
        <v>10</v>
      </c>
      <c r="L1" s="36" t="s">
        <v>11</v>
      </c>
      <c r="M1" s="36" t="s">
        <v>12</v>
      </c>
      <c r="N1" s="44" t="s">
        <v>188</v>
      </c>
    </row>
    <row r="2" spans="1:14" s="51" customFormat="1" ht="12.75" customHeight="1" x14ac:dyDescent="0.2">
      <c r="A2" s="45" t="s">
        <v>110</v>
      </c>
      <c r="B2" s="46" t="s">
        <v>111</v>
      </c>
      <c r="C2" s="47">
        <v>3243</v>
      </c>
      <c r="D2" s="48" t="s">
        <v>15</v>
      </c>
      <c r="E2" s="48" t="s">
        <v>16</v>
      </c>
      <c r="F2" s="48" t="s">
        <v>112</v>
      </c>
      <c r="G2" s="48" t="s">
        <v>18</v>
      </c>
      <c r="H2" s="48" t="s">
        <v>19</v>
      </c>
      <c r="I2" s="48" t="s">
        <v>49</v>
      </c>
      <c r="J2" s="48" t="s">
        <v>113</v>
      </c>
      <c r="K2" s="49" t="s">
        <v>192</v>
      </c>
      <c r="L2" s="49" t="s">
        <v>114</v>
      </c>
      <c r="M2" s="49" t="s">
        <v>171</v>
      </c>
      <c r="N2" s="50" t="s">
        <v>193</v>
      </c>
    </row>
    <row r="3" spans="1:14" s="51" customFormat="1" ht="12.75" customHeight="1" x14ac:dyDescent="0.2">
      <c r="A3" s="45" t="s">
        <v>115</v>
      </c>
      <c r="B3" s="46" t="s">
        <v>111</v>
      </c>
      <c r="C3" s="47">
        <v>3243</v>
      </c>
      <c r="D3" s="48" t="s">
        <v>15</v>
      </c>
      <c r="E3" s="48" t="s">
        <v>16</v>
      </c>
      <c r="F3" s="48" t="s">
        <v>116</v>
      </c>
      <c r="G3" s="48" t="s">
        <v>18</v>
      </c>
      <c r="H3" s="48" t="s">
        <v>19</v>
      </c>
      <c r="I3" s="48" t="s">
        <v>49</v>
      </c>
      <c r="J3" s="48" t="s">
        <v>53</v>
      </c>
      <c r="K3" s="49">
        <v>17466</v>
      </c>
      <c r="L3" s="49" t="s">
        <v>114</v>
      </c>
      <c r="M3" s="49" t="s">
        <v>171</v>
      </c>
      <c r="N3" s="50" t="s">
        <v>226</v>
      </c>
    </row>
    <row r="4" spans="1:14" s="51" customFormat="1" ht="12.75" customHeight="1" x14ac:dyDescent="0.2">
      <c r="A4" s="45" t="s">
        <v>117</v>
      </c>
      <c r="B4" s="46" t="s">
        <v>111</v>
      </c>
      <c r="C4" s="47">
        <v>3243</v>
      </c>
      <c r="D4" s="48" t="s">
        <v>15</v>
      </c>
      <c r="E4" s="48" t="s">
        <v>16</v>
      </c>
      <c r="F4" s="48" t="s">
        <v>118</v>
      </c>
      <c r="G4" s="48" t="s">
        <v>18</v>
      </c>
      <c r="H4" s="48" t="s">
        <v>19</v>
      </c>
      <c r="I4" s="48" t="s">
        <v>49</v>
      </c>
      <c r="J4" s="48" t="s">
        <v>50</v>
      </c>
      <c r="K4" s="49">
        <v>17465</v>
      </c>
      <c r="L4" s="49" t="s">
        <v>114</v>
      </c>
      <c r="M4" s="49" t="s">
        <v>171</v>
      </c>
      <c r="N4" s="50" t="s">
        <v>227</v>
      </c>
    </row>
    <row r="5" spans="1:14" s="51" customFormat="1" ht="12.75" customHeight="1" x14ac:dyDescent="0.2">
      <c r="A5" s="45" t="s">
        <v>119</v>
      </c>
      <c r="B5" s="46" t="s">
        <v>111</v>
      </c>
      <c r="C5" s="47">
        <v>3243</v>
      </c>
      <c r="D5" s="48" t="s">
        <v>15</v>
      </c>
      <c r="E5" s="48" t="s">
        <v>16</v>
      </c>
      <c r="F5" s="48" t="s">
        <v>120</v>
      </c>
      <c r="G5" s="48" t="s">
        <v>18</v>
      </c>
      <c r="H5" s="48" t="s">
        <v>19</v>
      </c>
      <c r="I5" s="48" t="s">
        <v>121</v>
      </c>
      <c r="J5" s="48" t="s">
        <v>32</v>
      </c>
      <c r="K5" s="49">
        <v>17506</v>
      </c>
      <c r="L5" s="49" t="s">
        <v>114</v>
      </c>
      <c r="M5" s="49" t="s">
        <v>171</v>
      </c>
      <c r="N5" s="50" t="s">
        <v>228</v>
      </c>
    </row>
    <row r="6" spans="1:14" s="51" customFormat="1" ht="12.75" customHeight="1" x14ac:dyDescent="0.2">
      <c r="A6" s="45" t="s">
        <v>122</v>
      </c>
      <c r="B6" s="46" t="s">
        <v>111</v>
      </c>
      <c r="C6" s="47">
        <v>3243</v>
      </c>
      <c r="D6" s="48" t="s">
        <v>15</v>
      </c>
      <c r="E6" s="48" t="s">
        <v>59</v>
      </c>
      <c r="F6" s="48" t="s">
        <v>123</v>
      </c>
      <c r="G6" s="48" t="s">
        <v>18</v>
      </c>
      <c r="H6" s="48" t="s">
        <v>19</v>
      </c>
      <c r="I6" s="48" t="s">
        <v>124</v>
      </c>
      <c r="J6" s="48" t="s">
        <v>125</v>
      </c>
      <c r="K6" s="49">
        <v>17542</v>
      </c>
      <c r="L6" s="49" t="s">
        <v>114</v>
      </c>
      <c r="M6" s="49" t="s">
        <v>171</v>
      </c>
      <c r="N6" s="50" t="s">
        <v>189</v>
      </c>
    </row>
    <row r="7" spans="1:14" s="51" customFormat="1" ht="12.75" customHeight="1" x14ac:dyDescent="0.2">
      <c r="A7" s="45" t="s">
        <v>126</v>
      </c>
      <c r="B7" s="46" t="s">
        <v>127</v>
      </c>
      <c r="C7" s="47">
        <v>3243</v>
      </c>
      <c r="D7" s="48" t="s">
        <v>15</v>
      </c>
      <c r="E7" s="48" t="s">
        <v>16</v>
      </c>
      <c r="F7" s="48" t="s">
        <v>128</v>
      </c>
      <c r="G7" s="48" t="s">
        <v>18</v>
      </c>
      <c r="H7" s="48" t="s">
        <v>19</v>
      </c>
      <c r="I7" s="48" t="s">
        <v>129</v>
      </c>
      <c r="J7" s="48" t="s">
        <v>41</v>
      </c>
      <c r="K7" s="49">
        <v>17493</v>
      </c>
      <c r="L7" s="49" t="s">
        <v>114</v>
      </c>
      <c r="M7" s="49" t="s">
        <v>171</v>
      </c>
      <c r="N7" s="50" t="s">
        <v>229</v>
      </c>
    </row>
    <row r="8" spans="1:14" s="51" customFormat="1" ht="12.75" customHeight="1" x14ac:dyDescent="0.2">
      <c r="A8" s="45" t="s">
        <v>130</v>
      </c>
      <c r="B8" s="46" t="s">
        <v>127</v>
      </c>
      <c r="C8" s="47">
        <v>3243</v>
      </c>
      <c r="D8" s="48" t="s">
        <v>73</v>
      </c>
      <c r="E8" s="48" t="s">
        <v>131</v>
      </c>
      <c r="F8" s="48" t="s">
        <v>132</v>
      </c>
      <c r="G8" s="48" t="s">
        <v>18</v>
      </c>
      <c r="H8" s="48" t="s">
        <v>19</v>
      </c>
      <c r="I8" s="48" t="s">
        <v>76</v>
      </c>
      <c r="J8" s="48" t="s">
        <v>71</v>
      </c>
      <c r="K8" s="49">
        <v>17530</v>
      </c>
      <c r="L8" s="49" t="s">
        <v>114</v>
      </c>
      <c r="M8" s="49" t="s">
        <v>171</v>
      </c>
      <c r="N8" s="50" t="s">
        <v>230</v>
      </c>
    </row>
    <row r="9" spans="1:14" s="51" customFormat="1" ht="12.75" customHeight="1" x14ac:dyDescent="0.2">
      <c r="A9" s="45" t="s">
        <v>133</v>
      </c>
      <c r="B9" s="46" t="s">
        <v>127</v>
      </c>
      <c r="C9" s="47">
        <v>3243</v>
      </c>
      <c r="D9" s="48" t="s">
        <v>92</v>
      </c>
      <c r="E9" s="48" t="s">
        <v>74</v>
      </c>
      <c r="F9" s="48" t="s">
        <v>134</v>
      </c>
      <c r="G9" s="48" t="s">
        <v>18</v>
      </c>
      <c r="H9" s="48" t="s">
        <v>19</v>
      </c>
      <c r="I9" s="48" t="s">
        <v>76</v>
      </c>
      <c r="J9" s="48" t="s">
        <v>71</v>
      </c>
      <c r="K9" s="49">
        <v>17505</v>
      </c>
      <c r="L9" s="49" t="s">
        <v>114</v>
      </c>
      <c r="M9" s="49" t="s">
        <v>171</v>
      </c>
      <c r="N9" s="50" t="s">
        <v>231</v>
      </c>
    </row>
    <row r="10" spans="1:14" s="51" customFormat="1" ht="12.75" customHeight="1" x14ac:dyDescent="0.2">
      <c r="A10" s="45" t="s">
        <v>161</v>
      </c>
      <c r="B10" s="46" t="s">
        <v>127</v>
      </c>
      <c r="C10" s="47">
        <v>3243</v>
      </c>
      <c r="D10" s="48" t="s">
        <v>15</v>
      </c>
      <c r="E10" s="48" t="s">
        <v>16</v>
      </c>
      <c r="F10" s="48" t="s">
        <v>163</v>
      </c>
      <c r="G10" s="50"/>
      <c r="H10" s="67" t="s">
        <v>160</v>
      </c>
      <c r="I10" s="46" t="s">
        <v>162</v>
      </c>
      <c r="J10" s="50"/>
      <c r="K10" s="52">
        <v>17602</v>
      </c>
      <c r="L10" s="49" t="s">
        <v>114</v>
      </c>
      <c r="M10" s="49" t="s">
        <v>171</v>
      </c>
      <c r="N10" s="50" t="s">
        <v>232</v>
      </c>
    </row>
    <row r="11" spans="1:14" s="51" customFormat="1" ht="12.75" customHeight="1" x14ac:dyDescent="0.2">
      <c r="A11" s="45" t="s">
        <v>164</v>
      </c>
      <c r="B11" s="46" t="s">
        <v>136</v>
      </c>
      <c r="C11" s="47">
        <v>3450</v>
      </c>
      <c r="D11" s="48" t="s">
        <v>15</v>
      </c>
      <c r="E11" s="48" t="s">
        <v>16</v>
      </c>
      <c r="F11" s="48" t="s">
        <v>166</v>
      </c>
      <c r="G11" s="50"/>
      <c r="H11" s="67" t="s">
        <v>160</v>
      </c>
      <c r="I11" s="46" t="s">
        <v>165</v>
      </c>
      <c r="J11" s="50"/>
      <c r="K11" s="52">
        <v>17495</v>
      </c>
      <c r="L11" s="49" t="s">
        <v>114</v>
      </c>
      <c r="M11" s="49" t="s">
        <v>171</v>
      </c>
      <c r="N11" s="50" t="s">
        <v>233</v>
      </c>
    </row>
    <row r="12" spans="1:14" s="51" customFormat="1" ht="12.75" customHeight="1" x14ac:dyDescent="0.2">
      <c r="A12" s="45" t="s">
        <v>135</v>
      </c>
      <c r="B12" s="46" t="s">
        <v>136</v>
      </c>
      <c r="C12" s="47">
        <v>3243</v>
      </c>
      <c r="D12" s="48" t="s">
        <v>15</v>
      </c>
      <c r="E12" s="48" t="s">
        <v>16</v>
      </c>
      <c r="F12" s="48" t="s">
        <v>137</v>
      </c>
      <c r="G12" s="48" t="s">
        <v>18</v>
      </c>
      <c r="H12" s="48" t="s">
        <v>19</v>
      </c>
      <c r="I12" s="48" t="s">
        <v>138</v>
      </c>
      <c r="J12" s="48" t="s">
        <v>46</v>
      </c>
      <c r="K12" s="49">
        <v>17507</v>
      </c>
      <c r="L12" s="49" t="s">
        <v>114</v>
      </c>
      <c r="M12" s="49" t="s">
        <v>171</v>
      </c>
      <c r="N12" s="50" t="s">
        <v>195</v>
      </c>
    </row>
    <row r="13" spans="1:14" s="51" customFormat="1" ht="12.75" customHeight="1" x14ac:dyDescent="0.2">
      <c r="A13" s="45" t="s">
        <v>139</v>
      </c>
      <c r="B13" s="46" t="s">
        <v>140</v>
      </c>
      <c r="C13" s="47">
        <v>3450</v>
      </c>
      <c r="D13" s="48" t="s">
        <v>15</v>
      </c>
      <c r="E13" s="48" t="s">
        <v>16</v>
      </c>
      <c r="F13" s="48" t="s">
        <v>141</v>
      </c>
      <c r="G13" s="48" t="s">
        <v>18</v>
      </c>
      <c r="H13" s="48" t="s">
        <v>19</v>
      </c>
      <c r="I13" s="48" t="s">
        <v>142</v>
      </c>
      <c r="J13" s="48" t="s">
        <v>143</v>
      </c>
      <c r="K13" s="49">
        <v>17531</v>
      </c>
      <c r="L13" s="49" t="s">
        <v>114</v>
      </c>
      <c r="M13" s="49" t="s">
        <v>171</v>
      </c>
      <c r="N13" s="50" t="s">
        <v>234</v>
      </c>
    </row>
    <row r="14" spans="1:14" s="51" customFormat="1" ht="12.75" customHeight="1" x14ac:dyDescent="0.2">
      <c r="A14" s="45" t="s">
        <v>144</v>
      </c>
      <c r="B14" s="46" t="s">
        <v>140</v>
      </c>
      <c r="C14" s="47">
        <v>3243</v>
      </c>
      <c r="D14" s="48" t="s">
        <v>15</v>
      </c>
      <c r="E14" s="48" t="s">
        <v>59</v>
      </c>
      <c r="F14" s="48" t="s">
        <v>145</v>
      </c>
      <c r="G14" s="48" t="s">
        <v>18</v>
      </c>
      <c r="H14" s="48" t="s">
        <v>19</v>
      </c>
      <c r="I14" s="48" t="s">
        <v>142</v>
      </c>
      <c r="J14" s="48" t="s">
        <v>61</v>
      </c>
      <c r="K14" s="49">
        <v>17606</v>
      </c>
      <c r="L14" s="49" t="s">
        <v>114</v>
      </c>
      <c r="M14" s="49" t="s">
        <v>171</v>
      </c>
      <c r="N14" s="50" t="s">
        <v>198</v>
      </c>
    </row>
    <row r="15" spans="1:14" s="51" customFormat="1" ht="12.75" customHeight="1" x14ac:dyDescent="0.2">
      <c r="A15" s="45" t="s">
        <v>146</v>
      </c>
      <c r="B15" s="46" t="s">
        <v>147</v>
      </c>
      <c r="C15" s="47">
        <v>3450</v>
      </c>
      <c r="D15" s="48" t="s">
        <v>81</v>
      </c>
      <c r="E15" s="48" t="s">
        <v>107</v>
      </c>
      <c r="F15" s="48" t="s">
        <v>148</v>
      </c>
      <c r="G15" s="48" t="s">
        <v>18</v>
      </c>
      <c r="H15" s="48" t="s">
        <v>19</v>
      </c>
      <c r="I15" s="48" t="s">
        <v>76</v>
      </c>
      <c r="J15" s="48" t="s">
        <v>71</v>
      </c>
      <c r="K15" s="49">
        <v>17548</v>
      </c>
      <c r="L15" s="49" t="s">
        <v>114</v>
      </c>
      <c r="M15" s="49" t="s">
        <v>171</v>
      </c>
      <c r="N15" s="50" t="s">
        <v>201</v>
      </c>
    </row>
    <row r="16" spans="1:14" s="51" customFormat="1" ht="12.75" customHeight="1" x14ac:dyDescent="0.2">
      <c r="A16" s="45" t="s">
        <v>149</v>
      </c>
      <c r="B16" s="46" t="s">
        <v>150</v>
      </c>
      <c r="C16" s="47">
        <v>3450</v>
      </c>
      <c r="D16" s="48" t="s">
        <v>68</v>
      </c>
      <c r="E16" s="48" t="s">
        <v>69</v>
      </c>
      <c r="F16" s="48" t="s">
        <v>151</v>
      </c>
      <c r="G16" s="48" t="s">
        <v>18</v>
      </c>
      <c r="H16" s="48" t="s">
        <v>19</v>
      </c>
      <c r="I16" s="48" t="s">
        <v>152</v>
      </c>
      <c r="J16" s="48" t="s">
        <v>71</v>
      </c>
      <c r="K16" s="49">
        <v>17555</v>
      </c>
      <c r="L16" s="49" t="s">
        <v>114</v>
      </c>
      <c r="M16" s="49" t="s">
        <v>171</v>
      </c>
      <c r="N16" s="50" t="s">
        <v>235</v>
      </c>
    </row>
    <row r="17" spans="1:14" s="51" customFormat="1" ht="13.5" customHeight="1" x14ac:dyDescent="0.2">
      <c r="A17" s="45" t="s">
        <v>153</v>
      </c>
      <c r="B17" s="46" t="s">
        <v>154</v>
      </c>
      <c r="C17" s="47">
        <v>3243</v>
      </c>
      <c r="D17" s="48" t="s">
        <v>73</v>
      </c>
      <c r="E17" s="48" t="s">
        <v>131</v>
      </c>
      <c r="F17" s="48" t="s">
        <v>155</v>
      </c>
      <c r="G17" s="48" t="s">
        <v>18</v>
      </c>
      <c r="H17" s="48" t="s">
        <v>19</v>
      </c>
      <c r="I17" s="48" t="s">
        <v>76</v>
      </c>
      <c r="J17" s="48" t="s">
        <v>71</v>
      </c>
      <c r="K17" s="49" t="s">
        <v>192</v>
      </c>
      <c r="L17" s="49" t="s">
        <v>114</v>
      </c>
      <c r="M17" s="49" t="s">
        <v>171</v>
      </c>
      <c r="N17" s="50" t="s">
        <v>215</v>
      </c>
    </row>
    <row r="19" spans="1:14" x14ac:dyDescent="0.2">
      <c r="C19" s="6">
        <f>SUM(C2:C18)</f>
        <v>52716</v>
      </c>
    </row>
  </sheetData>
  <pageMargins left="0.7" right="0.7" top="0.75" bottom="0.75" header="0.3" footer="0.3"/>
  <pageSetup orientation="portrait" horizontalDpi="4294967295" verticalDpi="4294967295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workbookViewId="0">
      <selection activeCell="C23" sqref="C23"/>
    </sheetView>
  </sheetViews>
  <sheetFormatPr baseColWidth="10" defaultColWidth="11.42578125" defaultRowHeight="12.75" x14ac:dyDescent="0.2"/>
  <cols>
    <col min="1" max="1" width="44.28515625" style="9" customWidth="1"/>
    <col min="2" max="2" width="22.5703125" style="9" bestFit="1" customWidth="1"/>
    <col min="3" max="3" width="11.42578125" style="9"/>
    <col min="4" max="4" width="13" style="9" customWidth="1"/>
    <col min="5" max="5" width="4.140625" style="9" customWidth="1"/>
    <col min="6" max="6" width="19" style="9" customWidth="1"/>
    <col min="7" max="7" width="18.28515625" style="9" customWidth="1"/>
    <col min="8" max="8" width="20.28515625" style="9" customWidth="1"/>
    <col min="9" max="16384" width="11.42578125" style="9"/>
  </cols>
  <sheetData>
    <row r="1" spans="1:9" ht="15" x14ac:dyDescent="0.25">
      <c r="A1" s="7" t="s">
        <v>167</v>
      </c>
      <c r="B1" s="8"/>
    </row>
    <row r="2" spans="1:9" x14ac:dyDescent="0.2">
      <c r="A2" s="10" t="s">
        <v>238</v>
      </c>
    </row>
    <row r="3" spans="1:9" ht="15" x14ac:dyDescent="0.25">
      <c r="A3" s="11"/>
      <c r="B3" s="12"/>
    </row>
    <row r="4" spans="1:9" ht="15" x14ac:dyDescent="0.25">
      <c r="A4" s="13" t="s">
        <v>168</v>
      </c>
      <c r="B4" s="12" t="s">
        <v>169</v>
      </c>
      <c r="D4" s="12" t="s">
        <v>170</v>
      </c>
    </row>
    <row r="5" spans="1:9" x14ac:dyDescent="0.2">
      <c r="A5" s="10" t="s">
        <v>171</v>
      </c>
      <c r="B5" s="8">
        <f>SEPT!C19</f>
        <v>52716</v>
      </c>
      <c r="D5" s="8">
        <f>SEPT!C19</f>
        <v>52716</v>
      </c>
    </row>
    <row r="6" spans="1:9" x14ac:dyDescent="0.2">
      <c r="B6" s="8"/>
    </row>
    <row r="7" spans="1:9" x14ac:dyDescent="0.2">
      <c r="A7" s="9" t="s">
        <v>172</v>
      </c>
      <c r="B7" s="14">
        <f>+B5</f>
        <v>52716</v>
      </c>
      <c r="D7" s="14">
        <f>D5</f>
        <v>52716</v>
      </c>
    </row>
    <row r="8" spans="1:9" ht="13.5" x14ac:dyDescent="0.25">
      <c r="A8" s="15"/>
    </row>
    <row r="9" spans="1:9" ht="13.5" x14ac:dyDescent="0.25">
      <c r="A9" s="15"/>
    </row>
    <row r="10" spans="1:9" ht="15" x14ac:dyDescent="0.25">
      <c r="A10" s="13" t="s">
        <v>173</v>
      </c>
    </row>
    <row r="11" spans="1:9" ht="15.75" thickBot="1" x14ac:dyDescent="0.3">
      <c r="A11" s="10" t="s">
        <v>225</v>
      </c>
      <c r="B11" s="12"/>
    </row>
    <row r="12" spans="1:9" ht="15" x14ac:dyDescent="0.25">
      <c r="A12" s="10" t="s">
        <v>174</v>
      </c>
      <c r="B12" s="16">
        <v>58920</v>
      </c>
      <c r="D12" s="16">
        <v>58920</v>
      </c>
      <c r="F12" s="66" t="s">
        <v>223</v>
      </c>
      <c r="G12" s="17" t="s">
        <v>222</v>
      </c>
      <c r="H12" s="18" t="s">
        <v>224</v>
      </c>
      <c r="I12" s="19"/>
    </row>
    <row r="13" spans="1:9" ht="15" x14ac:dyDescent="0.25">
      <c r="A13" s="19" t="s">
        <v>175</v>
      </c>
      <c r="B13" s="12">
        <f>+B12</f>
        <v>58920</v>
      </c>
      <c r="D13" s="12">
        <f>+D12</f>
        <v>58920</v>
      </c>
    </row>
    <row r="14" spans="1:9" ht="15" x14ac:dyDescent="0.25">
      <c r="A14" s="9" t="s">
        <v>176</v>
      </c>
      <c r="B14" s="12"/>
    </row>
    <row r="15" spans="1:9" x14ac:dyDescent="0.2">
      <c r="B15" s="8"/>
    </row>
    <row r="16" spans="1:9" x14ac:dyDescent="0.2">
      <c r="A16" s="9" t="s">
        <v>177</v>
      </c>
      <c r="B16" s="8">
        <f>B7-B13</f>
        <v>-6204</v>
      </c>
      <c r="D16" s="8">
        <f>D7-D13</f>
        <v>-6204</v>
      </c>
    </row>
    <row r="17" spans="1:9" ht="14.25" x14ac:dyDescent="0.2">
      <c r="A17" s="9" t="s">
        <v>178</v>
      </c>
      <c r="B17" s="8">
        <f>+B16/1.08</f>
        <v>-5744.4444444444443</v>
      </c>
      <c r="D17" s="8">
        <f>+D16/1.08</f>
        <v>-5744.4444444444443</v>
      </c>
      <c r="I17" s="20"/>
    </row>
    <row r="18" spans="1:9" x14ac:dyDescent="0.2">
      <c r="A18" s="9" t="s">
        <v>179</v>
      </c>
      <c r="B18" s="21">
        <f>+B17*0.16</f>
        <v>-919.11111111111109</v>
      </c>
      <c r="D18" s="21">
        <f>+D17*0.16</f>
        <v>-919.11111111111109</v>
      </c>
    </row>
    <row r="19" spans="1:9" ht="15" x14ac:dyDescent="0.25">
      <c r="A19" s="9" t="s">
        <v>180</v>
      </c>
      <c r="B19" s="22">
        <f>+B17+B18</f>
        <v>-6663.5555555555557</v>
      </c>
      <c r="D19" s="22">
        <f>+D17+D18</f>
        <v>-6663.5555555555557</v>
      </c>
    </row>
    <row r="23" spans="1:9" x14ac:dyDescent="0.2">
      <c r="A23" s="19"/>
    </row>
  </sheetData>
  <pageMargins left="0.7" right="0.7" top="0.75" bottom="0.75" header="0.3" footer="0.3"/>
  <pageSetup orientation="portrait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workbookViewId="0">
      <selection activeCell="F24" sqref="F24"/>
    </sheetView>
  </sheetViews>
  <sheetFormatPr baseColWidth="10" defaultColWidth="11.42578125" defaultRowHeight="15" x14ac:dyDescent="0.25"/>
  <cols>
    <col min="1" max="1" width="33.5703125" style="25" customWidth="1"/>
    <col min="2" max="2" width="14.42578125" style="25" customWidth="1"/>
    <col min="3" max="3" width="5.140625" style="25" customWidth="1"/>
    <col min="4" max="4" width="2.42578125" style="25" customWidth="1"/>
    <col min="5" max="5" width="21.140625" style="25" customWidth="1"/>
    <col min="6" max="16384" width="11.42578125" style="25"/>
  </cols>
  <sheetData>
    <row r="1" spans="1:5" x14ac:dyDescent="0.25">
      <c r="A1" s="23" t="s">
        <v>167</v>
      </c>
      <c r="B1" s="24"/>
    </row>
    <row r="2" spans="1:5" x14ac:dyDescent="0.25">
      <c r="A2" s="26" t="s">
        <v>186</v>
      </c>
      <c r="B2" s="26"/>
    </row>
    <row r="3" spans="1:5" x14ac:dyDescent="0.25">
      <c r="A3" s="27"/>
      <c r="B3" s="24"/>
    </row>
    <row r="4" spans="1:5" x14ac:dyDescent="0.25">
      <c r="A4" s="28" t="s">
        <v>168</v>
      </c>
      <c r="B4" s="24"/>
      <c r="E4" s="23" t="s">
        <v>181</v>
      </c>
    </row>
    <row r="5" spans="1:5" x14ac:dyDescent="0.25">
      <c r="A5" s="25" t="s">
        <v>183</v>
      </c>
      <c r="B5" s="24">
        <f>'AGO RESUMEN '!B8</f>
        <v>67972</v>
      </c>
      <c r="E5" s="24">
        <f>'AGO RESUMEN '!D8</f>
        <v>67972</v>
      </c>
    </row>
    <row r="6" spans="1:5" x14ac:dyDescent="0.25">
      <c r="A6" s="25" t="s">
        <v>184</v>
      </c>
      <c r="B6" s="29">
        <f>'SEPT RESUMEN '!B7</f>
        <v>52716</v>
      </c>
      <c r="E6" s="29">
        <f>'SEPT RESUMEN '!D7</f>
        <v>52716</v>
      </c>
    </row>
    <row r="7" spans="1:5" x14ac:dyDescent="0.25">
      <c r="A7" s="25" t="s">
        <v>172</v>
      </c>
      <c r="B7" s="30">
        <f>SUM(B5:B6)</f>
        <v>120688</v>
      </c>
      <c r="E7" s="31">
        <f>SUM(E5:E6)</f>
        <v>120688</v>
      </c>
    </row>
    <row r="8" spans="1:5" x14ac:dyDescent="0.25">
      <c r="A8" s="15"/>
      <c r="B8" s="15"/>
    </row>
    <row r="9" spans="1:5" x14ac:dyDescent="0.25">
      <c r="A9" s="15"/>
      <c r="B9" s="24"/>
    </row>
    <row r="10" spans="1:5" x14ac:dyDescent="0.25">
      <c r="A10" s="28" t="s">
        <v>173</v>
      </c>
      <c r="B10" s="24"/>
    </row>
    <row r="11" spans="1:5" x14ac:dyDescent="0.25">
      <c r="A11" s="25" t="s">
        <v>185</v>
      </c>
      <c r="B11" s="24">
        <f>'AGO RESUMEN '!B14</f>
        <v>58920</v>
      </c>
      <c r="E11" s="24">
        <f>'AGO RESUMEN '!D13</f>
        <v>58920</v>
      </c>
    </row>
    <row r="12" spans="1:5" x14ac:dyDescent="0.25">
      <c r="A12" s="25" t="s">
        <v>184</v>
      </c>
      <c r="B12" s="24">
        <f>'SEPT RESUMEN '!B13</f>
        <v>58920</v>
      </c>
      <c r="E12" s="24">
        <f>'SEPT RESUMEN '!D13</f>
        <v>58920</v>
      </c>
    </row>
    <row r="13" spans="1:5" x14ac:dyDescent="0.25">
      <c r="A13" s="25" t="s">
        <v>182</v>
      </c>
      <c r="B13" s="32">
        <f>SUM(B11:B12)</f>
        <v>117840</v>
      </c>
      <c r="E13" s="32">
        <f>SUM(E11:E12)</f>
        <v>117840</v>
      </c>
    </row>
    <row r="14" spans="1:5" x14ac:dyDescent="0.25">
      <c r="A14" s="25" t="s">
        <v>176</v>
      </c>
      <c r="B14" s="31">
        <f>+B7-B13</f>
        <v>2848</v>
      </c>
      <c r="E14" s="31">
        <f>E7-E13</f>
        <v>2848</v>
      </c>
    </row>
    <row r="15" spans="1:5" x14ac:dyDescent="0.25">
      <c r="B15" s="24"/>
    </row>
    <row r="16" spans="1:5" x14ac:dyDescent="0.25">
      <c r="A16" s="25" t="s">
        <v>177</v>
      </c>
      <c r="B16" s="24">
        <f>B14</f>
        <v>2848</v>
      </c>
      <c r="E16" s="24">
        <f>E14</f>
        <v>2848</v>
      </c>
    </row>
    <row r="17" spans="1:5" x14ac:dyDescent="0.25">
      <c r="A17" s="25" t="s">
        <v>178</v>
      </c>
      <c r="B17" s="24">
        <f>+B16/1.08</f>
        <v>2637.037037037037</v>
      </c>
      <c r="E17" s="24">
        <f>+E16/1.08</f>
        <v>2637.037037037037</v>
      </c>
    </row>
    <row r="18" spans="1:5" x14ac:dyDescent="0.25">
      <c r="A18" s="25" t="s">
        <v>179</v>
      </c>
      <c r="B18" s="29">
        <f>+B17*0.16</f>
        <v>421.92592592592592</v>
      </c>
      <c r="E18" s="29">
        <f>+E17*0.16</f>
        <v>421.92592592592592</v>
      </c>
    </row>
    <row r="19" spans="1:5" x14ac:dyDescent="0.25">
      <c r="A19" s="25" t="s">
        <v>180</v>
      </c>
      <c r="B19" s="31">
        <f>+B17+B18</f>
        <v>3058.962962962963</v>
      </c>
      <c r="D19" s="24"/>
      <c r="E19" s="31">
        <f>+E17+E18</f>
        <v>3058.962962962963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AGO</vt:lpstr>
      <vt:lpstr>AGO RESUMEN </vt:lpstr>
      <vt:lpstr>SEPT</vt:lpstr>
      <vt:lpstr>SEPT RESUMEN </vt:lpstr>
      <vt:lpstr>CONCENTRADO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Auxadmon</cp:lastModifiedBy>
  <cp:lastPrinted>2020-10-05T19:08:04Z</cp:lastPrinted>
  <dcterms:created xsi:type="dcterms:W3CDTF">2020-10-02T17:31:30Z</dcterms:created>
  <dcterms:modified xsi:type="dcterms:W3CDTF">2020-10-12T17:29:24Z</dcterms:modified>
</cp:coreProperties>
</file>